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4725"/>
  </bookViews>
  <sheets>
    <sheet name="Лист 1" sheetId="3" r:id="rId1"/>
  </sheets>
  <definedNames>
    <definedName name="_xlnm.Print_Titles" localSheetId="0">'Лист 1'!$6:$6</definedName>
    <definedName name="_xlnm.Print_Area" localSheetId="0">'Лист 1'!$A$1:$I$133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3"/>
  <c r="H133"/>
  <c r="G132"/>
  <c r="F132"/>
  <c r="E131"/>
  <c r="E130"/>
  <c r="E129"/>
  <c r="G127"/>
  <c r="F127"/>
  <c r="E126"/>
  <c r="E125"/>
  <c r="F123"/>
  <c r="E123" s="1"/>
  <c r="E122"/>
  <c r="G120"/>
  <c r="F120"/>
  <c r="E119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G74"/>
  <c r="E73"/>
  <c r="E72"/>
  <c r="E71"/>
  <c r="E70"/>
  <c r="E69"/>
  <c r="E68"/>
  <c r="E67"/>
  <c r="E66"/>
  <c r="E65"/>
  <c r="G63"/>
  <c r="F63"/>
  <c r="E62"/>
  <c r="G60"/>
  <c r="F60"/>
  <c r="E59"/>
  <c r="G57"/>
  <c r="F57"/>
  <c r="E56"/>
  <c r="E57" s="1"/>
  <c r="F54"/>
  <c r="E54" s="1"/>
  <c r="E53"/>
  <c r="E52"/>
  <c r="G50"/>
  <c r="F50"/>
  <c r="E49"/>
  <c r="E48"/>
  <c r="E47"/>
  <c r="E46"/>
  <c r="E45"/>
  <c r="E44"/>
  <c r="E43"/>
  <c r="E42"/>
  <c r="E41"/>
  <c r="E40"/>
  <c r="E39"/>
  <c r="E38"/>
  <c r="E37"/>
  <c r="E36"/>
  <c r="F34"/>
  <c r="E34" s="1"/>
  <c r="E33"/>
  <c r="E32"/>
  <c r="F30"/>
  <c r="E30" s="1"/>
  <c r="E29"/>
  <c r="E28"/>
  <c r="G26"/>
  <c r="F26"/>
  <c r="E25"/>
  <c r="E24"/>
  <c r="E23"/>
  <c r="F21"/>
  <c r="E21" s="1"/>
  <c r="E20"/>
  <c r="E19"/>
  <c r="E18"/>
  <c r="F16"/>
  <c r="E16" s="1"/>
  <c r="E15"/>
  <c r="E14"/>
  <c r="E13"/>
  <c r="E12"/>
  <c r="G10"/>
  <c r="F10"/>
  <c r="E9"/>
  <c r="E8"/>
  <c r="E63" l="1"/>
  <c r="E26"/>
  <c r="E120"/>
  <c r="E127"/>
  <c r="E132"/>
  <c r="E10"/>
  <c r="E50"/>
  <c r="E60"/>
  <c r="G117"/>
  <c r="G133" s="1"/>
  <c r="F133"/>
  <c r="E74"/>
  <c r="E117" s="1"/>
  <c r="E133" l="1"/>
</calcChain>
</file>

<file path=xl/sharedStrings.xml><?xml version="1.0" encoding="utf-8"?>
<sst xmlns="http://schemas.openxmlformats.org/spreadsheetml/2006/main" count="488" uniqueCount="164">
  <si>
    <t>(тыс. рублей)</t>
  </si>
  <si>
    <t>Наименование объекта</t>
  </si>
  <si>
    <t>КУ УР «УКС Правительства УР»</t>
  </si>
  <si>
    <t>Итого по отрасли</t>
  </si>
  <si>
    <t xml:space="preserve">    Реализация проектов по развитию территорий, предусматривающих строительство жилья (ГП РФ «Обеспечение доступным и комфортным жильем  и коммунальными услугами граждан Российской Федерации»)_x000D_
 «Общеобразовательная школа  по ул. Архитектора  П.П. Берша в Устиновском районе г. Ижевска»</t>
  </si>
  <si>
    <t>2019
2020</t>
  </si>
  <si>
    <t>Администрация  МО «Город Ижевск»</t>
  </si>
  <si>
    <t>Администрация МО «Селтинский район»</t>
  </si>
  <si>
    <t>Администрация МО «Граховский район»</t>
  </si>
  <si>
    <t>Администрация МО «Город Глазов»</t>
  </si>
  <si>
    <t>Администрация  МО «Город Можга»</t>
  </si>
  <si>
    <t>Администрация МО «Город Сарапул»</t>
  </si>
  <si>
    <t>Администрация МО «Вавожский район»</t>
  </si>
  <si>
    <t>Администрация МО «Шарканский район»</t>
  </si>
  <si>
    <t xml:space="preserve">    Реконструкция здания Национальной библиотеки Удмуртской Республики в г. Ижевске </t>
  </si>
  <si>
    <t>2013
2020</t>
  </si>
  <si>
    <t>Администрация МО «Ярский район»</t>
  </si>
  <si>
    <t>Министерство здравоохранения Удмуртской Республики</t>
  </si>
  <si>
    <t>2008
2021</t>
  </si>
  <si>
    <t xml:space="preserve">    Фельдшерско-акушерский пункт в д. Удмуртское Гондырево Алнашского района Удмуртской Республики</t>
  </si>
  <si>
    <t xml:space="preserve">    Фельдшерско-акушерский пункт в д. Старый Утчан Алнашского района Удмуртской Республики</t>
  </si>
  <si>
    <t xml:space="preserve">    Фельдшерско-акушерский пункт в д. Варали Алнашского района Удмуртской Республики</t>
  </si>
  <si>
    <t xml:space="preserve">    Фельдшерско-акушерский пункт в д. Старая Юмья Алнашского района Удмуртской Республики</t>
  </si>
  <si>
    <t xml:space="preserve">    Фельдшерско-акушерский пункт в с. Каменное Заделье Балезинского района Удмуртской Республики  </t>
  </si>
  <si>
    <t xml:space="preserve">    Фельдшерско-акушерский пункт в д. Коршуново  Балезинского района Удмуртской Республики</t>
  </si>
  <si>
    <t xml:space="preserve">    Фельдшерско-акушерский пункт в д. Андреевцы  Балезинского района Удмуртской Республики  </t>
  </si>
  <si>
    <t xml:space="preserve">    Фельдшерско-акушерский пункт в д. Киршонки  Балезинского района Удмуртской Республики</t>
  </si>
  <si>
    <t xml:space="preserve">    Фельдшерско-акушерский пункт в д. Зядлуд Вавожского района Удмуртской Республики</t>
  </si>
  <si>
    <t xml:space="preserve">    Врачебная амбулатория в д. Кварса Воткинского района Удмуртской Республики</t>
  </si>
  <si>
    <t xml:space="preserve">    Фельдшерско-акушерский пункт в д. Двигатель Воткинского района Удмуртской Республики</t>
  </si>
  <si>
    <t xml:space="preserve">    Фельдшерско-акушерский пункт в д. Черепановка Воткинского района Удмуртской Республики</t>
  </si>
  <si>
    <t xml:space="preserve">    Фельдшерско-акушерский пункт в д. Байтуганово Граховского района Удмуртской Республики</t>
  </si>
  <si>
    <t xml:space="preserve">    Фельдшерско-акушерский пункт в д. Старая Игра Граховского района Удмуртской Республики</t>
  </si>
  <si>
    <t xml:space="preserve">    Фельдшерско-акушерский пункт в д. Ариково Дебесского района Удмуртской Республики</t>
  </si>
  <si>
    <t xml:space="preserve">    Фельдшерско-акушерский пункт в д. Лесагурт Дебесского района Удмуртской Республики</t>
  </si>
  <si>
    <t xml:space="preserve">    Фельдшерско-акушерский пункт в д. Варни Дебесского района Удмуртской Республики</t>
  </si>
  <si>
    <t xml:space="preserve">    Фельдшерско-акушерский пункт в д. Старый Кыч Дебесского района Удмуртской Республики</t>
  </si>
  <si>
    <t xml:space="preserve">    Врачебная амбулатория в д. Хохряки Завьяловского района Удмуртской Республики</t>
  </si>
  <si>
    <t xml:space="preserve">    Фельдшерско-акушерский пункт в д. Сепыч Завьяловского района Удмуртской Республики</t>
  </si>
  <si>
    <t xml:space="preserve">    Фельдшерско-акушерский пункт в д. Верхняя Лудзя Завьяловского района Удмуртской Республики</t>
  </si>
  <si>
    <t xml:space="preserve">    Фельдшерско-акушерский пункт в д. Макарово Завьяловского района Удмуртской Республики</t>
  </si>
  <si>
    <t xml:space="preserve">    Фельдшерско-акушерский пункт в с. Люкшудья Завьяловского района Удмуртской Республики</t>
  </si>
  <si>
    <t xml:space="preserve">    Фельдшерско-акушерский пункт в д. Старые Кены Завьяловского района Удмуртской Республики</t>
  </si>
  <si>
    <t xml:space="preserve">    Фельдшерско-акушерский пункт в д. Кушья Игринского района Удмуртской Республики</t>
  </si>
  <si>
    <t xml:space="preserve">    Фельдшерско-акушерский пункт в с. Юски Кезского района Удмуртской Республики   </t>
  </si>
  <si>
    <t xml:space="preserve">    Фельдшерско-акушерский пункт в д. Степаненки Кезского района Удмуртской Республики   </t>
  </si>
  <si>
    <t xml:space="preserve">    Фельдшерско-акушерский пункт в д. Синяр-Бодья Кизнерского района Удмуртской Республики   </t>
  </si>
  <si>
    <t xml:space="preserve">    Фельдшерско-акушерский пункт в д. Сундуково Малопургинского района Удмуртской Республики</t>
  </si>
  <si>
    <t xml:space="preserve">    Фельдшерско-акушерский пункт в д. Абдэс-Урдэс Малопургинского района Удмуртской Республики   </t>
  </si>
  <si>
    <t xml:space="preserve">    Фельдшерско-акушерский пункт в д. Карашур Малопургинского района Удмуртской Республики  </t>
  </si>
  <si>
    <t xml:space="preserve">    Фельдшерско-акушерский пункт в д. Итешево Малопургинского района Удмуртской Республики   </t>
  </si>
  <si>
    <t xml:space="preserve">    Фельдшерско-акушерский пункт на ст. Сардан Можгинского района Удмуртской Республики </t>
  </si>
  <si>
    <t xml:space="preserve">    Фельдшерско-акушерский пункт в д. Шадрино Сарапульского района Удмуртской Республики   </t>
  </si>
  <si>
    <t xml:space="preserve">    Фельдшерско-акушерский пункт в д. Новая Монья Селтинского района Удмуртской Республики   </t>
  </si>
  <si>
    <t xml:space="preserve">    Фельдшерско-акушерский пункт в д. Большая Кильмезь-Бия Селтинского района Удмуртской Республики </t>
  </si>
  <si>
    <t xml:space="preserve">    Фельдшерско-акушерский пункт на ст. Сюрек Сюмсинского района Удмуртской Республики   </t>
  </si>
  <si>
    <t xml:space="preserve">    Фельдшерско-акушерский пункт в д. Узей-Тукля Увинского района  Удмуртской Республики </t>
  </si>
  <si>
    <t xml:space="preserve">    Фельдшерско-акушерский пункт в д. Мульшур Увинского района  Удмуртской Республики </t>
  </si>
  <si>
    <t xml:space="preserve">    Фельдшерско-акушерский пункт в д. Пашур-Вишур Шарканского района  Удмуртской Республики</t>
  </si>
  <si>
    <t xml:space="preserve">    Фельдшерско-акушерский пункт в д. Кельдыш Шарканского района  Удмуртской Республики </t>
  </si>
  <si>
    <t xml:space="preserve">    Фельдшерско-акушерский пункт в д. Нижние Кивары Шарканского района  Удмуртской Республики</t>
  </si>
  <si>
    <t xml:space="preserve">    Фельдшерско-акушерский пункт в д. Козино Шарканского района  Удмуртской Республики </t>
  </si>
  <si>
    <t xml:space="preserve">    Фельдшерско-акушерский пункт в д. Нижний Казес Шарканского района  Удмуртской Республики </t>
  </si>
  <si>
    <t xml:space="preserve">    Фельдшерско-акушерский пункт в д. Татарские Ключи Юкаменского района  Удмуртской Республики  </t>
  </si>
  <si>
    <t xml:space="preserve">    Фельдшерско-акушерский пункт в д. Палагай Юкаменского района  Удмуртской Республики </t>
  </si>
  <si>
    <t xml:space="preserve">    Лечебный корпус с поликлиникой БУЗ УР  «Республиканская клиническая туберкулезная больница  Министерства здравоохранения  Удмуртской Республики» в г. Ижевске  </t>
  </si>
  <si>
    <t>Министерство по физической культуре, спорту и молодежной политике Удмуртской Республики</t>
  </si>
  <si>
    <t xml:space="preserve">    Строительство крытого  катка с искусственным льдом  в г. Воткинске </t>
  </si>
  <si>
    <t xml:space="preserve">    Межшкольный стадион МБОУ «Граховская СОШ им. А.В. Марченко» в  с. Грахово   Удмуртской   Республики </t>
  </si>
  <si>
    <t>ИТОГО</t>
  </si>
  <si>
    <t>Направление   инвестирования (строительство, реконструкция, в том числе с элементами реставрации, техническое перевооружение, проектно-изыскательские работы, приобретение)</t>
  </si>
  <si>
    <t xml:space="preserve">Мощность (прирост мощности) объекта </t>
  </si>
  <si>
    <t>Сроки
строитель-
ства, реконструкции, в том числе с элементами реставрации, технического   перевооружения, ПИР, приобретения</t>
  </si>
  <si>
    <t>в том числе по источникам финансирования</t>
  </si>
  <si>
    <t>Наименование исполнительного органа государственной власти (государственного органа) Удмуртской Республики, в сфере деятельности которого планируется  осуществлять капитальные вложения, или наименование муниципального образования в Удмуртской Республике - получателя субсидии</t>
  </si>
  <si>
    <t>бюджет Удмуртской Республики</t>
  </si>
  <si>
    <t>федеральный бюджет</t>
  </si>
  <si>
    <t>иные источники финан-сирования</t>
  </si>
  <si>
    <t>проектно-изыскательские работы</t>
  </si>
  <si>
    <t xml:space="preserve">строительство </t>
  </si>
  <si>
    <t>1224 шк.м.</t>
  </si>
  <si>
    <t>строительство</t>
  </si>
  <si>
    <t xml:space="preserve">Коммунальная инфраструктура. Государственная программа Удмуртской Республики «Развитие инвестиционной деятельности в Удмуртской Республике».  Мероприятие «Оказание государственной поддержки  моногородам  Удмуртской Республики» (субсидии) </t>
  </si>
  <si>
    <t>Коммунальная инфраструктура.  Государственная программа  Удмуртской Республики  «Комплексное развитие жилищно-коммунального хозяйства Удмуртской Республики».  Подпрограмма «Обеспечение населения УР питьевой водой» (субсидии)</t>
  </si>
  <si>
    <t>приобретение</t>
  </si>
  <si>
    <t>(сети канализации)</t>
  </si>
  <si>
    <t xml:space="preserve">11,8 км </t>
  </si>
  <si>
    <t>Образование. Государственная программа Удмуртской Республики «Развитие образования». Федеральный проект «Содействие занятости женщин - создание условий дошкольного образования в возрасте до трех лет».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(субсидии)</t>
  </si>
  <si>
    <t>825 шк.мест</t>
  </si>
  <si>
    <t>80 д/д мест</t>
  </si>
  <si>
    <t>160 шк.мест</t>
  </si>
  <si>
    <t>60 д/д мест</t>
  </si>
  <si>
    <t>400 посещ./ смену; 1500 тыс.ед. хран.</t>
  </si>
  <si>
    <t xml:space="preserve">реконструкция </t>
  </si>
  <si>
    <t>100 посещ./см, 140 коек</t>
  </si>
  <si>
    <t>7-10 посещ./см</t>
  </si>
  <si>
    <t>пропускная способность  50 чел./см (тренировочные занятия), 120 чел./см (массовое катание); 400 мест на трибунах</t>
  </si>
  <si>
    <t xml:space="preserve">  Техническое перевооружение материально-технической базы автономного учреждения Удмуртской Республики «Специализированная спортивная школа олимпийского  резерва  «Футбольный клуб «Зенит-Ижевск» в г.Ижевске» </t>
  </si>
  <si>
    <t xml:space="preserve">    Фельдшерско-акушерский пункт в д. Капустино Малопургинского района Удмуртской Республики</t>
  </si>
  <si>
    <t xml:space="preserve">    Фельдшерско-акушерский пункт в д. Нижнее Кечево Малопургинского района Удмуртской Республики     </t>
  </si>
  <si>
    <t xml:space="preserve">    Фельдшерско-акушерский пункт в д. Туташево Можгинского района Удмуртской Республики   </t>
  </si>
  <si>
    <t xml:space="preserve">    Фельдшерско-акушерский пункт в д. Усть Сакла Каракулинского района Удмуртской Республики</t>
  </si>
  <si>
    <t>220 д/д м</t>
  </si>
  <si>
    <t>2020
2020</t>
  </si>
  <si>
    <t xml:space="preserve">    Строительство и реконструкция объекта инженерной инфраструктуры в моногороде Глазов </t>
  </si>
  <si>
    <t xml:space="preserve">    Строительство и реконструкция объекта инженерной инфраструктуры в моногороде Сарапул</t>
  </si>
  <si>
    <t>Администрация МО «Город Воткинск»</t>
  </si>
  <si>
    <t>Межшкольный стадион МБОУ «СОШ № 17» по адресу ул. Леваневского, 102, Ленинский район, г.Ижевск</t>
  </si>
  <si>
    <t>Межшкольный стадион МБОУ «СОШ № 35» по адресу ул. 30 лет Победы, 29  в  Октябрьском  районе города Ижевска</t>
  </si>
  <si>
    <t xml:space="preserve">    Реконструкция здания ДК «Ижмаш» в г.Ижевске под Государственный русский драматический театр Удмуртии (ТЮЗ)</t>
  </si>
  <si>
    <t xml:space="preserve">Здание дошкольной образовательной организации с группами для детей от 2-х месяцев до 3-х лет с пищеблоком и прачечной, по адресу: УР, г. Воткинск в районе ул. Школьная </t>
  </si>
  <si>
    <t xml:space="preserve">Здание дошкольной образовательной организации с группами для детей до трех лет с пищеблоком и прачечной по адресу: Удмуртская Республика, с. Алнаши, ул. Первомайская, 11 </t>
  </si>
  <si>
    <t xml:space="preserve">Здание дошкольной образовательной организации с группами для детей до трех лет с пищеблоком и прачечной в с. Вавож Удмуртской Республики </t>
  </si>
  <si>
    <t xml:space="preserve">Здание дошкольной образовательной организации с группами для детей до трех лет с пищеблоком и прачечной в с. Мишкино Шарканского района Удмуртской Республики </t>
  </si>
  <si>
    <t>Здание дошкольной образовательной организации с группами для детей до трех лет с пищеблоком и прачечной в с. Постол Завьяловского района Удмуртской Республики</t>
  </si>
  <si>
    <t>Здание детского сада на 220 мест в мкр.№8 Восточного жилого района Устиновского района г. Ижевска</t>
  </si>
  <si>
    <t>Здание детского сада на 220 мест в г. Сарапуле</t>
  </si>
  <si>
    <t>220 д/д мест</t>
  </si>
  <si>
    <t xml:space="preserve">    Здание школы А-10 в г. Ижевске </t>
  </si>
  <si>
    <t>Школа с. Большое Волково Вавожского района</t>
  </si>
  <si>
    <t>2020
2021</t>
  </si>
  <si>
    <t xml:space="preserve">              кв.м.</t>
  </si>
  <si>
    <t xml:space="preserve">    Многофункциональное спортивное сооружение д.Пожгурт Селтинского района Удмуртской Республики</t>
  </si>
  <si>
    <t>кв.м</t>
  </si>
  <si>
    <t>Школа на 825 мест в микрорайоне Южный г.Воткинска Удмуртской Республики</t>
  </si>
  <si>
    <t xml:space="preserve">Строительство газораспределительных сетей в с. Дзякино Глазовского района Удмуртской Республики </t>
  </si>
  <si>
    <t>Газораспределительные сети д.Югдон, д.Лудзи-Жикья Селтинского район Удмуртской Республики</t>
  </si>
  <si>
    <t>Водоснабжение микрорайона новой застройки в с. Мишкино Шарканского района Удмуртской Республики</t>
  </si>
  <si>
    <t>Водоснабжение микрорайона "Новый" в п. Яр Ярского района Удмуртской Республики</t>
  </si>
  <si>
    <t>СМР: 5,2 км водопровода</t>
  </si>
  <si>
    <t xml:space="preserve">    Строительство и реконструкция объекта инженерной инфраструктуры в моногороде Вотинск</t>
  </si>
  <si>
    <t>Завершение строительства незавершенных строительством зданий и сооружений ГКНС №3 и коллектора №26 с перемычкой по ул. Мельничной г. Ижевск, Удмуртская Республика</t>
  </si>
  <si>
    <t xml:space="preserve">    Очистные сооружения канализации с полной биологической очисткой сточных вод в г.Можге Удмуртской Республики (внесение изменений)</t>
  </si>
  <si>
    <t xml:space="preserve">СМР: </t>
  </si>
  <si>
    <t>Обеспечение источников питьевого водоснабжения комплексом водоочистки в п. Новый Воткинского района Удмуртской Республики</t>
  </si>
  <si>
    <t xml:space="preserve">Строительство системы водоснабжения в п. Кез Удмуртской Республики </t>
  </si>
  <si>
    <t>Реконструкция системы водоснабжения населенных пунктов г. Камбарка – с. Камское – с. Кама Удмуртской Республики</t>
  </si>
  <si>
    <t>Реконструкция</t>
  </si>
  <si>
    <t>«Детский сад в 7 мкр Восточного жилого района города  Ижевска»</t>
  </si>
  <si>
    <t>СМР: 2,2 км водопровода</t>
  </si>
  <si>
    <t>Администрация  МО «Город Воткинск»</t>
  </si>
  <si>
    <t>Администрация МО « Вавожский район»</t>
  </si>
  <si>
    <t>Администрация МО «Завьяловский район»</t>
  </si>
  <si>
    <t>Администрация МО «Алнашский район»</t>
  </si>
  <si>
    <t>Администрация МО «Воткинский район»</t>
  </si>
  <si>
    <t>Администрация МО « Кезский район»</t>
  </si>
  <si>
    <t>Администрация МО «Камбарский район»</t>
  </si>
  <si>
    <t>2009
2021</t>
  </si>
  <si>
    <t xml:space="preserve">    Фельдшерско-акушерский пункт в с. Дизьмино Ярского района  Удмуртской Республики </t>
  </si>
  <si>
    <t>Коммунальная инфраструктура. 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продовольствия». Подпрограмма  «Комлексное развитие сельских территорий». Развитие водоснабжения на сельских территориях (в том  числе на обеспечение земельных участков для жилищного строительства, предоставляемых семьям, имеющим трех и более детей, инженерной инфраструктурой)  (субсидии)</t>
  </si>
  <si>
    <t xml:space="preserve">Жилищное строительство. 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Республике». Федеральный проект «Жилье» (субсидии) </t>
  </si>
  <si>
    <t>Коммунальная инфраструктура. Государственная программа  Удмуртской Республики  «Комплексное развитие жилищно-коммунального хозяйства Удмуртской Республики».Федеральный проект «Чистая вода». Строительство и реконструкция (модернизация) объектов питьевого водоснабжения (субсидии)</t>
  </si>
  <si>
    <t>Газоснабжение. Государственная программа Удмуртской  Республики  «Развитие сельского хозяйства и регулирование рынков сельскохозяйственной продукции, сырья и продовольствия». Подпрограмма  «Комлексное развитие сельских территорий». Развитие газификации на сельских территориях (бюджетные инвестиции)</t>
  </si>
  <si>
    <t>Образование. Государственная программа Удмуртской Республики «Развитие образования». Федеральный проект «Современная школа». Реализация мероприятий по содействию созданию в субъектах Российской Федерации новых мест в общеобразовательных организациях  (субсидии)</t>
  </si>
  <si>
    <t>Культура. Государственная программа Удмуртской Республики «Культура Удмуртии». Федеральный проект «Культурная среда». (бюджетные инвестиции)</t>
  </si>
  <si>
    <t>Здравоохранение.  Государственная программа Удмуртской Республики  «Развитие здравоохранения». Федеральный проект  «Развитие системы оказания первичной медико-санитарной помощи» (бюджетные инвестиции)</t>
  </si>
  <si>
    <t>Здравоохранение.  Государственная программа Удмуртской Республики «Развитие здравоохранения» (бюджетные инвестиции)</t>
  </si>
  <si>
    <t>Физическая культура и спорт. Государственная программа Удмуртской Республики  «Развитие физической культуры, спорта и молодёжной политики». Федеральный проект «Спорт - норма жизни» (инвестиции)</t>
  </si>
  <si>
    <t>Физическая культура и спорт. Государственная программа Удмуртской Республики  «Развитие физической культуры, спорта и молодёжной политики». Федеральный проект «Спорт - норма жизни» (субсидии)</t>
  </si>
  <si>
    <t>Физическая культура и спорт.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Республике». (субсидии)</t>
  </si>
  <si>
    <t>Культура.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 (бюджетные инвестиции)</t>
  </si>
  <si>
    <t>Образование.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 (субсидии)</t>
  </si>
  <si>
    <t>Проект Адресной инвестиционной программы Удмуртской Республики на 2020 год</t>
  </si>
  <si>
    <t>Объём 
бюджетных ассигнований, предоставляемых на осуществление капитальных вложений
в 2020 году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</si>
</sst>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00"/>
  </numFmts>
  <fonts count="1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6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0" applyFont="1" applyFill="1" applyBorder="1" applyAlignment="1">
      <alignment horizontal="right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9" xfId="0" applyFont="1" applyFill="1" applyBorder="1"/>
    <xf numFmtId="9" fontId="10" fillId="0" borderId="0" xfId="2" applyFont="1" applyFill="1"/>
    <xf numFmtId="164" fontId="10" fillId="0" borderId="0" xfId="1" applyFont="1" applyFill="1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indent="2"/>
    </xf>
    <xf numFmtId="0" fontId="10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165" fontId="10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 indent="2"/>
    </xf>
    <xf numFmtId="165" fontId="11" fillId="0" borderId="3" xfId="0" applyNumberFormat="1" applyFont="1" applyFill="1" applyBorder="1" applyAlignment="1">
      <alignment horizontal="center" vertical="top"/>
    </xf>
    <xf numFmtId="165" fontId="14" fillId="0" borderId="3" xfId="1" applyNumberFormat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/>
    </xf>
    <xf numFmtId="0" fontId="15" fillId="0" borderId="3" xfId="4" applyNumberFormat="1" applyFont="1" applyFill="1" applyBorder="1" applyAlignment="1">
      <alignment vertical="center" wrapText="1"/>
    </xf>
    <xf numFmtId="166" fontId="10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3" fillId="0" borderId="3" xfId="4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top" wrapText="1" indent="1"/>
    </xf>
    <xf numFmtId="9" fontId="10" fillId="0" borderId="3" xfId="2" applyFont="1" applyFill="1" applyBorder="1" applyAlignment="1">
      <alignment horizontal="left" vertical="top" wrapText="1"/>
    </xf>
    <xf numFmtId="9" fontId="10" fillId="0" borderId="3" xfId="2" applyFont="1" applyFill="1" applyBorder="1" applyAlignment="1">
      <alignment horizontal="center" vertical="top" wrapText="1"/>
    </xf>
    <xf numFmtId="165" fontId="10" fillId="0" borderId="3" xfId="2" applyNumberFormat="1" applyFont="1" applyFill="1" applyBorder="1" applyAlignment="1">
      <alignment horizontal="center" vertical="top" wrapText="1"/>
    </xf>
    <xf numFmtId="164" fontId="11" fillId="0" borderId="3" xfId="1" applyFont="1" applyFill="1" applyBorder="1" applyAlignment="1">
      <alignment horizontal="left" vertical="top" wrapText="1" indent="2"/>
    </xf>
    <xf numFmtId="164" fontId="10" fillId="0" borderId="3" xfId="1" applyFont="1" applyFill="1" applyBorder="1" applyAlignment="1">
      <alignment horizontal="left" vertical="top"/>
    </xf>
    <xf numFmtId="164" fontId="11" fillId="0" borderId="3" xfId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60" zoomScaleNormal="60" workbookViewId="0">
      <selection activeCell="A4" sqref="A4:A5"/>
    </sheetView>
  </sheetViews>
  <sheetFormatPr defaultRowHeight="15"/>
  <cols>
    <col min="1" max="1" width="61" style="1" customWidth="1"/>
    <col min="2" max="2" width="21.28515625" style="1" customWidth="1"/>
    <col min="3" max="3" width="21.140625" style="1" customWidth="1"/>
    <col min="4" max="4" width="9.5703125" style="1" customWidth="1"/>
    <col min="5" max="5" width="18.140625" style="1" customWidth="1"/>
    <col min="6" max="6" width="16.140625" style="1" customWidth="1"/>
    <col min="7" max="7" width="19.28515625" style="1" customWidth="1"/>
    <col min="8" max="8" width="14.42578125" style="1" customWidth="1"/>
    <col min="9" max="9" width="36.7109375" style="1" customWidth="1"/>
    <col min="10" max="16384" width="9.140625" style="2"/>
  </cols>
  <sheetData>
    <row r="1" spans="1:9" ht="20.25">
      <c r="A1" s="46" t="s">
        <v>162</v>
      </c>
      <c r="B1" s="46"/>
      <c r="C1" s="46"/>
      <c r="D1" s="46"/>
      <c r="E1" s="46"/>
      <c r="F1" s="46"/>
      <c r="G1" s="46"/>
      <c r="H1" s="46"/>
      <c r="I1" s="46"/>
    </row>
    <row r="3" spans="1:9" ht="20.25">
      <c r="I3" s="3" t="s">
        <v>0</v>
      </c>
    </row>
    <row r="4" spans="1:9">
      <c r="A4" s="44" t="s">
        <v>1</v>
      </c>
      <c r="B4" s="44" t="s">
        <v>70</v>
      </c>
      <c r="C4" s="44" t="s">
        <v>71</v>
      </c>
      <c r="D4" s="48" t="s">
        <v>72</v>
      </c>
      <c r="E4" s="50" t="s">
        <v>163</v>
      </c>
      <c r="F4" s="52" t="s">
        <v>73</v>
      </c>
      <c r="G4" s="53"/>
      <c r="H4" s="54"/>
      <c r="I4" s="44" t="s">
        <v>74</v>
      </c>
    </row>
    <row r="5" spans="1:9" ht="215.25" customHeight="1">
      <c r="A5" s="45"/>
      <c r="B5" s="47"/>
      <c r="C5" s="45"/>
      <c r="D5" s="49"/>
      <c r="E5" s="51"/>
      <c r="F5" s="4" t="s">
        <v>75</v>
      </c>
      <c r="G5" s="5" t="s">
        <v>76</v>
      </c>
      <c r="H5" s="5" t="s">
        <v>77</v>
      </c>
      <c r="I5" s="45"/>
    </row>
    <row r="6" spans="1:9">
      <c r="A6" s="6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9">
        <v>7</v>
      </c>
      <c r="H6" s="9">
        <v>8</v>
      </c>
      <c r="I6" s="6">
        <v>9</v>
      </c>
    </row>
    <row r="7" spans="1:9" s="10" customFormat="1" ht="112.5">
      <c r="A7" s="14" t="s">
        <v>150</v>
      </c>
      <c r="B7" s="15"/>
      <c r="C7" s="15"/>
      <c r="D7" s="16"/>
      <c r="E7" s="16"/>
      <c r="F7" s="16"/>
      <c r="G7" s="16"/>
      <c r="H7" s="16"/>
      <c r="I7" s="16"/>
    </row>
    <row r="8" spans="1:9" s="10" customFormat="1" ht="150">
      <c r="A8" s="17" t="s">
        <v>4</v>
      </c>
      <c r="B8" s="18" t="s">
        <v>79</v>
      </c>
      <c r="C8" s="18" t="s">
        <v>80</v>
      </c>
      <c r="D8" s="18" t="s">
        <v>5</v>
      </c>
      <c r="E8" s="19">
        <f>F8+G8+H8</f>
        <v>14160</v>
      </c>
      <c r="F8" s="19">
        <v>14160</v>
      </c>
      <c r="G8" s="20"/>
      <c r="H8" s="18"/>
      <c r="I8" s="17" t="s">
        <v>6</v>
      </c>
    </row>
    <row r="9" spans="1:9" s="10" customFormat="1" ht="37.5">
      <c r="A9" s="17" t="s">
        <v>138</v>
      </c>
      <c r="B9" s="18" t="s">
        <v>79</v>
      </c>
      <c r="C9" s="18" t="s">
        <v>102</v>
      </c>
      <c r="D9" s="18" t="s">
        <v>103</v>
      </c>
      <c r="E9" s="19">
        <f>F9+G9+H9</f>
        <v>2746</v>
      </c>
      <c r="F9" s="19">
        <v>2746</v>
      </c>
      <c r="G9" s="20"/>
      <c r="H9" s="18"/>
      <c r="I9" s="17" t="s">
        <v>6</v>
      </c>
    </row>
    <row r="10" spans="1:9" s="10" customFormat="1" ht="18.75">
      <c r="A10" s="21" t="s">
        <v>3</v>
      </c>
      <c r="B10" s="21"/>
      <c r="C10" s="21"/>
      <c r="D10" s="16"/>
      <c r="E10" s="22">
        <f>IF(SUMIF(E$8:E$9, "&gt;=0")&lt;&gt;0, SUMIF(E$8:E$9, "&gt;=0"), "-")</f>
        <v>16906</v>
      </c>
      <c r="F10" s="22">
        <f>SUM(F8:F9)</f>
        <v>16906</v>
      </c>
      <c r="G10" s="23">
        <f>G8+G9</f>
        <v>0</v>
      </c>
      <c r="H10" s="24"/>
      <c r="I10" s="16"/>
    </row>
    <row r="11" spans="1:9" s="10" customFormat="1" ht="243.75">
      <c r="A11" s="14" t="s">
        <v>149</v>
      </c>
      <c r="B11" s="15"/>
      <c r="C11" s="15"/>
      <c r="D11" s="16"/>
      <c r="E11" s="16"/>
      <c r="F11" s="16"/>
      <c r="G11" s="16"/>
      <c r="H11" s="16"/>
      <c r="I11" s="16"/>
    </row>
    <row r="12" spans="1:9" s="10" customFormat="1" ht="37.5">
      <c r="A12" s="25" t="s">
        <v>127</v>
      </c>
      <c r="B12" s="18" t="s">
        <v>79</v>
      </c>
      <c r="C12" s="26" t="s">
        <v>139</v>
      </c>
      <c r="D12" s="18" t="s">
        <v>103</v>
      </c>
      <c r="E12" s="19">
        <f>SUM(F12:H12)</f>
        <v>899</v>
      </c>
      <c r="F12" s="19">
        <v>899</v>
      </c>
      <c r="G12" s="19"/>
      <c r="H12" s="18"/>
      <c r="I12" s="17" t="s">
        <v>13</v>
      </c>
    </row>
    <row r="13" spans="1:9" s="10" customFormat="1" ht="37.5">
      <c r="A13" s="25" t="s">
        <v>127</v>
      </c>
      <c r="B13" s="18" t="s">
        <v>79</v>
      </c>
      <c r="C13" s="26"/>
      <c r="D13" s="18"/>
      <c r="E13" s="19">
        <f>SUM(F13:H13)</f>
        <v>846</v>
      </c>
      <c r="F13" s="19">
        <v>846</v>
      </c>
      <c r="G13" s="19"/>
      <c r="H13" s="18"/>
      <c r="I13" s="17" t="s">
        <v>13</v>
      </c>
    </row>
    <row r="14" spans="1:9" s="10" customFormat="1" ht="37.5">
      <c r="A14" s="25" t="s">
        <v>128</v>
      </c>
      <c r="B14" s="18" t="s">
        <v>79</v>
      </c>
      <c r="C14" s="26" t="s">
        <v>129</v>
      </c>
      <c r="D14" s="18" t="s">
        <v>103</v>
      </c>
      <c r="E14" s="19">
        <f t="shared" ref="E14:E16" si="0">SUM(F14:H14)</f>
        <v>1149.7</v>
      </c>
      <c r="F14" s="19">
        <v>1149.7</v>
      </c>
      <c r="G14" s="19"/>
      <c r="H14" s="18"/>
      <c r="I14" s="17" t="s">
        <v>16</v>
      </c>
    </row>
    <row r="15" spans="1:9" s="10" customFormat="1" ht="37.5">
      <c r="A15" s="25" t="s">
        <v>128</v>
      </c>
      <c r="B15" s="18" t="s">
        <v>79</v>
      </c>
      <c r="C15" s="26"/>
      <c r="D15" s="18" t="s">
        <v>103</v>
      </c>
      <c r="E15" s="19">
        <f t="shared" si="0"/>
        <v>846</v>
      </c>
      <c r="F15" s="19">
        <v>846</v>
      </c>
      <c r="G15" s="19"/>
      <c r="H15" s="18"/>
      <c r="I15" s="17" t="s">
        <v>16</v>
      </c>
    </row>
    <row r="16" spans="1:9" s="10" customFormat="1" ht="18.75">
      <c r="A16" s="21" t="s">
        <v>3</v>
      </c>
      <c r="B16" s="21"/>
      <c r="C16" s="21"/>
      <c r="D16" s="16"/>
      <c r="E16" s="27">
        <f t="shared" si="0"/>
        <v>3740.7</v>
      </c>
      <c r="F16" s="22">
        <f>IF(SUMIF(F$12:F$15, "&gt;=0")&lt;&gt;0, SUMIF(F$12:F$15, "&gt;=0"), "-")</f>
        <v>3740.7</v>
      </c>
      <c r="G16" s="22">
        <v>0</v>
      </c>
      <c r="H16" s="24"/>
      <c r="I16" s="16"/>
    </row>
    <row r="17" spans="1:9" s="10" customFormat="1" ht="131.25">
      <c r="A17" s="14" t="s">
        <v>82</v>
      </c>
      <c r="B17" s="15"/>
      <c r="C17" s="15"/>
      <c r="D17" s="16"/>
      <c r="E17" s="16"/>
      <c r="F17" s="16"/>
      <c r="G17" s="16"/>
      <c r="H17" s="16"/>
      <c r="I17" s="16"/>
    </row>
    <row r="18" spans="1:9" s="10" customFormat="1" ht="56.25">
      <c r="A18" s="17" t="s">
        <v>104</v>
      </c>
      <c r="B18" s="18" t="s">
        <v>81</v>
      </c>
      <c r="C18" s="18"/>
      <c r="D18" s="18" t="s">
        <v>103</v>
      </c>
      <c r="E18" s="19">
        <f t="shared" ref="E18:E20" si="1">SUM(F18:H18)</f>
        <v>6833</v>
      </c>
      <c r="F18" s="19">
        <v>6833</v>
      </c>
      <c r="G18" s="19"/>
      <c r="H18" s="28"/>
      <c r="I18" s="17" t="s">
        <v>9</v>
      </c>
    </row>
    <row r="19" spans="1:9" s="10" customFormat="1" ht="56.25">
      <c r="A19" s="17" t="s">
        <v>105</v>
      </c>
      <c r="B19" s="18" t="s">
        <v>81</v>
      </c>
      <c r="C19" s="18"/>
      <c r="D19" s="18" t="s">
        <v>103</v>
      </c>
      <c r="E19" s="19">
        <f t="shared" si="1"/>
        <v>6833</v>
      </c>
      <c r="F19" s="19">
        <v>6833</v>
      </c>
      <c r="G19" s="19"/>
      <c r="H19" s="28"/>
      <c r="I19" s="17" t="s">
        <v>11</v>
      </c>
    </row>
    <row r="20" spans="1:9" s="10" customFormat="1" ht="56.25">
      <c r="A20" s="17" t="s">
        <v>130</v>
      </c>
      <c r="B20" s="18" t="s">
        <v>81</v>
      </c>
      <c r="C20" s="18"/>
      <c r="D20" s="18" t="s">
        <v>103</v>
      </c>
      <c r="E20" s="19">
        <f t="shared" si="1"/>
        <v>6834</v>
      </c>
      <c r="F20" s="19">
        <v>6834</v>
      </c>
      <c r="G20" s="19"/>
      <c r="H20" s="28"/>
      <c r="I20" s="17" t="s">
        <v>106</v>
      </c>
    </row>
    <row r="21" spans="1:9" s="10" customFormat="1" ht="18.75">
      <c r="A21" s="21" t="s">
        <v>3</v>
      </c>
      <c r="B21" s="21"/>
      <c r="C21" s="21"/>
      <c r="D21" s="16"/>
      <c r="E21" s="27">
        <f>SUM(F21:H21)</f>
        <v>20500</v>
      </c>
      <c r="F21" s="22">
        <f>IF(SUMIF(F$18:F$20, "&gt;=0")&lt;&gt;0, SUMIF(F$18:F$20, "&gt;=0"), "-")</f>
        <v>20500</v>
      </c>
      <c r="G21" s="22">
        <v>0</v>
      </c>
      <c r="H21" s="22"/>
      <c r="I21" s="16"/>
    </row>
    <row r="22" spans="1:9" s="10" customFormat="1" ht="150">
      <c r="A22" s="14" t="s">
        <v>151</v>
      </c>
      <c r="B22" s="15"/>
      <c r="C22" s="15"/>
      <c r="D22" s="16"/>
      <c r="E22" s="16"/>
      <c r="F22" s="16"/>
      <c r="G22" s="16"/>
      <c r="H22" s="16"/>
      <c r="I22" s="16"/>
    </row>
    <row r="23" spans="1:9" s="10" customFormat="1" ht="75">
      <c r="A23" s="17" t="s">
        <v>134</v>
      </c>
      <c r="B23" s="18" t="s">
        <v>81</v>
      </c>
      <c r="C23" s="18"/>
      <c r="D23" s="18" t="s">
        <v>103</v>
      </c>
      <c r="E23" s="19">
        <f>SUM(F23:H23)</f>
        <v>2200</v>
      </c>
      <c r="F23" s="19">
        <v>418</v>
      </c>
      <c r="G23" s="19">
        <v>1782</v>
      </c>
      <c r="H23" s="18"/>
      <c r="I23" s="17" t="s">
        <v>144</v>
      </c>
    </row>
    <row r="24" spans="1:9" s="10" customFormat="1" ht="37.5">
      <c r="A24" s="17" t="s">
        <v>135</v>
      </c>
      <c r="B24" s="18" t="s">
        <v>81</v>
      </c>
      <c r="C24" s="18"/>
      <c r="D24" s="18" t="s">
        <v>103</v>
      </c>
      <c r="E24" s="19">
        <f t="shared" ref="E24:E26" si="2">SUM(F24:H24)</f>
        <v>89080.900000000009</v>
      </c>
      <c r="F24" s="19">
        <v>16927.8</v>
      </c>
      <c r="G24" s="19">
        <v>72153.100000000006</v>
      </c>
      <c r="H24" s="18"/>
      <c r="I24" s="17" t="s">
        <v>145</v>
      </c>
    </row>
    <row r="25" spans="1:9" s="10" customFormat="1" ht="56.25">
      <c r="A25" s="17" t="s">
        <v>136</v>
      </c>
      <c r="B25" s="18" t="s">
        <v>137</v>
      </c>
      <c r="C25" s="18"/>
      <c r="D25" s="18" t="s">
        <v>103</v>
      </c>
      <c r="E25" s="19">
        <f t="shared" si="2"/>
        <v>18884.2</v>
      </c>
      <c r="F25" s="19">
        <v>3585.6</v>
      </c>
      <c r="G25" s="19">
        <v>15298.6</v>
      </c>
      <c r="H25" s="18"/>
      <c r="I25" s="17" t="s">
        <v>146</v>
      </c>
    </row>
    <row r="26" spans="1:9" s="10" customFormat="1" ht="18.75">
      <c r="A26" s="21" t="s">
        <v>3</v>
      </c>
      <c r="B26" s="21"/>
      <c r="C26" s="21"/>
      <c r="D26" s="16"/>
      <c r="E26" s="27">
        <f t="shared" si="2"/>
        <v>110165.1</v>
      </c>
      <c r="F26" s="22">
        <f>IF(SUMIF(F$23:F$25, "&gt;=0")&lt;&gt;0, SUMIF(F$23:F$25, "&gt;=0"), "-")</f>
        <v>20931.399999999998</v>
      </c>
      <c r="G26" s="22">
        <f>IF(SUMIF(G$23:G$25, "&gt;=0")&lt;&gt;0, SUMIF(G$23:G$25, "&gt;=0"), "-")</f>
        <v>89233.700000000012</v>
      </c>
      <c r="H26" s="24"/>
      <c r="I26" s="16"/>
    </row>
    <row r="27" spans="1:9" s="10" customFormat="1" ht="131.25">
      <c r="A27" s="14" t="s">
        <v>83</v>
      </c>
      <c r="B27" s="15"/>
      <c r="C27" s="15"/>
      <c r="D27" s="16"/>
      <c r="E27" s="16"/>
      <c r="F27" s="16"/>
      <c r="G27" s="16"/>
      <c r="H27" s="16"/>
      <c r="I27" s="16"/>
    </row>
    <row r="28" spans="1:9" s="10" customFormat="1" ht="75">
      <c r="A28" s="17" t="s">
        <v>131</v>
      </c>
      <c r="B28" s="18" t="s">
        <v>84</v>
      </c>
      <c r="C28" s="18" t="s">
        <v>85</v>
      </c>
      <c r="D28" s="18" t="s">
        <v>120</v>
      </c>
      <c r="E28" s="19">
        <f>SUM(F28:H28)</f>
        <v>57000</v>
      </c>
      <c r="F28" s="19">
        <v>57000</v>
      </c>
      <c r="G28" s="18"/>
      <c r="H28" s="18"/>
      <c r="I28" s="17" t="s">
        <v>6</v>
      </c>
    </row>
    <row r="29" spans="1:9" s="10" customFormat="1" ht="56.25">
      <c r="A29" s="17" t="s">
        <v>132</v>
      </c>
      <c r="B29" s="18" t="s">
        <v>79</v>
      </c>
      <c r="C29" s="18" t="s">
        <v>133</v>
      </c>
      <c r="D29" s="18" t="s">
        <v>147</v>
      </c>
      <c r="E29" s="19">
        <f t="shared" ref="E29:E30" si="3">SUM(F29:H29)</f>
        <v>40733.269999999997</v>
      </c>
      <c r="F29" s="19">
        <v>40733.269999999997</v>
      </c>
      <c r="G29" s="18"/>
      <c r="H29" s="18"/>
      <c r="I29" s="17" t="s">
        <v>10</v>
      </c>
    </row>
    <row r="30" spans="1:9" s="10" customFormat="1" ht="18.75">
      <c r="A30" s="21" t="s">
        <v>3</v>
      </c>
      <c r="B30" s="21"/>
      <c r="C30" s="21"/>
      <c r="D30" s="16"/>
      <c r="E30" s="27">
        <f t="shared" si="3"/>
        <v>97733.26999999999</v>
      </c>
      <c r="F30" s="22">
        <f>IF(SUMIF(F$28:F$29, "&gt;=0")&lt;&gt;0, SUMIF(F$28:F$29, "&gt;=0"), "-")</f>
        <v>97733.26999999999</v>
      </c>
      <c r="G30" s="22">
        <v>0</v>
      </c>
      <c r="H30" s="24"/>
      <c r="I30" s="16"/>
    </row>
    <row r="31" spans="1:9" s="10" customFormat="1" ht="168.75">
      <c r="A31" s="29" t="s">
        <v>152</v>
      </c>
      <c r="B31" s="15"/>
      <c r="C31" s="15"/>
      <c r="D31" s="16"/>
      <c r="E31" s="16"/>
      <c r="F31" s="16"/>
      <c r="G31" s="16"/>
      <c r="H31" s="16"/>
      <c r="I31" s="16"/>
    </row>
    <row r="32" spans="1:9" s="10" customFormat="1" ht="56.25">
      <c r="A32" s="30" t="s">
        <v>125</v>
      </c>
      <c r="B32" s="18" t="s">
        <v>81</v>
      </c>
      <c r="C32" s="20" t="s">
        <v>86</v>
      </c>
      <c r="D32" s="18" t="s">
        <v>5</v>
      </c>
      <c r="E32" s="19">
        <f t="shared" ref="E32:E34" si="4">SUM(F32:H32)</f>
        <v>2208.8000000000002</v>
      </c>
      <c r="F32" s="19">
        <v>2208.8000000000002</v>
      </c>
      <c r="G32" s="19"/>
      <c r="H32" s="18"/>
      <c r="I32" s="17" t="s">
        <v>2</v>
      </c>
    </row>
    <row r="33" spans="1:9" s="10" customFormat="1" ht="56.25">
      <c r="A33" s="31" t="s">
        <v>126</v>
      </c>
      <c r="B33" s="18" t="s">
        <v>81</v>
      </c>
      <c r="C33" s="20" t="s">
        <v>86</v>
      </c>
      <c r="D33" s="18" t="s">
        <v>5</v>
      </c>
      <c r="E33" s="19">
        <f t="shared" si="4"/>
        <v>4986.1000000000004</v>
      </c>
      <c r="F33" s="19">
        <v>4986.1000000000004</v>
      </c>
      <c r="G33" s="19"/>
      <c r="H33" s="18"/>
      <c r="I33" s="17" t="s">
        <v>2</v>
      </c>
    </row>
    <row r="34" spans="1:9" s="10" customFormat="1" ht="18.75">
      <c r="A34" s="21" t="s">
        <v>3</v>
      </c>
      <c r="B34" s="21"/>
      <c r="C34" s="21"/>
      <c r="D34" s="16"/>
      <c r="E34" s="27">
        <f t="shared" si="4"/>
        <v>7194.9000000000005</v>
      </c>
      <c r="F34" s="22">
        <f>IF(SUMIF(F$32:F$33, "&gt;=0")&lt;&gt;0, SUMIF(F$32:F$33, "&gt;=0"), "-")</f>
        <v>7194.9000000000005</v>
      </c>
      <c r="G34" s="22">
        <v>0</v>
      </c>
      <c r="H34" s="22"/>
      <c r="I34" s="16"/>
    </row>
    <row r="35" spans="1:9" s="10" customFormat="1" ht="225">
      <c r="A35" s="29" t="s">
        <v>87</v>
      </c>
      <c r="B35" s="15"/>
      <c r="C35" s="15"/>
      <c r="D35" s="16"/>
      <c r="E35" s="16"/>
      <c r="F35" s="16"/>
      <c r="G35" s="16"/>
      <c r="H35" s="16"/>
      <c r="I35" s="16"/>
    </row>
    <row r="36" spans="1:9" s="10" customFormat="1" ht="93.75">
      <c r="A36" s="32" t="s">
        <v>110</v>
      </c>
      <c r="B36" s="18"/>
      <c r="C36" s="18" t="s">
        <v>89</v>
      </c>
      <c r="D36" s="18" t="s">
        <v>5</v>
      </c>
      <c r="E36" s="19">
        <f t="shared" ref="E36:E40" si="5">SUM(F36:H36)</f>
        <v>70122.5</v>
      </c>
      <c r="F36" s="19">
        <v>2103.6999999999998</v>
      </c>
      <c r="G36" s="19">
        <v>68018.8</v>
      </c>
      <c r="H36" s="28"/>
      <c r="I36" s="17" t="s">
        <v>140</v>
      </c>
    </row>
    <row r="37" spans="1:9" s="10" customFormat="1" ht="93.75">
      <c r="A37" s="32" t="s">
        <v>110</v>
      </c>
      <c r="B37" s="18"/>
      <c r="C37" s="18" t="s">
        <v>89</v>
      </c>
      <c r="D37" s="18" t="s">
        <v>5</v>
      </c>
      <c r="E37" s="19">
        <f t="shared" ref="E37" si="6">SUM(F37:H37)</f>
        <v>22773.8</v>
      </c>
      <c r="F37" s="19">
        <v>22773.8</v>
      </c>
      <c r="G37" s="19"/>
      <c r="H37" s="28"/>
      <c r="I37" s="17" t="s">
        <v>140</v>
      </c>
    </row>
    <row r="38" spans="1:9" s="10" customFormat="1" ht="93.75">
      <c r="A38" s="32" t="s">
        <v>111</v>
      </c>
      <c r="B38" s="18"/>
      <c r="C38" s="18" t="s">
        <v>89</v>
      </c>
      <c r="D38" s="18" t="s">
        <v>5</v>
      </c>
      <c r="E38" s="19">
        <f t="shared" si="5"/>
        <v>70122.5</v>
      </c>
      <c r="F38" s="19">
        <v>2103.6999999999998</v>
      </c>
      <c r="G38" s="19">
        <v>68018.8</v>
      </c>
      <c r="H38" s="28"/>
      <c r="I38" s="17" t="s">
        <v>143</v>
      </c>
    </row>
    <row r="39" spans="1:9" s="10" customFormat="1" ht="93.75">
      <c r="A39" s="32" t="s">
        <v>111</v>
      </c>
      <c r="B39" s="18"/>
      <c r="C39" s="18" t="s">
        <v>89</v>
      </c>
      <c r="D39" s="18" t="s">
        <v>5</v>
      </c>
      <c r="E39" s="19">
        <f t="shared" ref="E39" si="7">SUM(F39:H39)</f>
        <v>22773.8</v>
      </c>
      <c r="F39" s="19">
        <v>22773.8</v>
      </c>
      <c r="G39" s="19"/>
      <c r="H39" s="28"/>
      <c r="I39" s="17" t="s">
        <v>143</v>
      </c>
    </row>
    <row r="40" spans="1:9" s="10" customFormat="1" ht="75">
      <c r="A40" s="32" t="s">
        <v>112</v>
      </c>
      <c r="B40" s="18"/>
      <c r="C40" s="18" t="s">
        <v>89</v>
      </c>
      <c r="D40" s="18" t="s">
        <v>5</v>
      </c>
      <c r="E40" s="19">
        <f t="shared" si="5"/>
        <v>70122.5</v>
      </c>
      <c r="F40" s="19">
        <v>2103.6999999999998</v>
      </c>
      <c r="G40" s="19">
        <v>68018.8</v>
      </c>
      <c r="H40" s="28"/>
      <c r="I40" s="17" t="s">
        <v>12</v>
      </c>
    </row>
    <row r="41" spans="1:9" s="10" customFormat="1" ht="75">
      <c r="A41" s="32" t="s">
        <v>112</v>
      </c>
      <c r="B41" s="18"/>
      <c r="C41" s="18" t="s">
        <v>89</v>
      </c>
      <c r="D41" s="18" t="s">
        <v>5</v>
      </c>
      <c r="E41" s="19">
        <f t="shared" ref="E41" si="8">SUM(F41:H41)</f>
        <v>22773.8</v>
      </c>
      <c r="F41" s="19">
        <v>22773.8</v>
      </c>
      <c r="G41" s="19"/>
      <c r="H41" s="28"/>
      <c r="I41" s="17" t="s">
        <v>12</v>
      </c>
    </row>
    <row r="42" spans="1:9" s="10" customFormat="1" ht="75">
      <c r="A42" s="32" t="s">
        <v>113</v>
      </c>
      <c r="B42" s="18"/>
      <c r="C42" s="18" t="s">
        <v>89</v>
      </c>
      <c r="D42" s="18" t="s">
        <v>5</v>
      </c>
      <c r="E42" s="19">
        <f>SUM(F42:H42)</f>
        <v>70122.5</v>
      </c>
      <c r="F42" s="19">
        <v>2103.6999999999998</v>
      </c>
      <c r="G42" s="19">
        <v>68018.8</v>
      </c>
      <c r="H42" s="28"/>
      <c r="I42" s="17" t="s">
        <v>13</v>
      </c>
    </row>
    <row r="43" spans="1:9" s="10" customFormat="1" ht="75">
      <c r="A43" s="32" t="s">
        <v>113</v>
      </c>
      <c r="B43" s="18"/>
      <c r="C43" s="18" t="s">
        <v>89</v>
      </c>
      <c r="D43" s="18" t="s">
        <v>5</v>
      </c>
      <c r="E43" s="19">
        <f>SUM(F43:H43)</f>
        <v>22773.9</v>
      </c>
      <c r="F43" s="19">
        <v>22773.9</v>
      </c>
      <c r="G43" s="19"/>
      <c r="H43" s="28"/>
      <c r="I43" s="17" t="s">
        <v>13</v>
      </c>
    </row>
    <row r="44" spans="1:9" s="10" customFormat="1" ht="75">
      <c r="A44" s="32" t="s">
        <v>114</v>
      </c>
      <c r="B44" s="18"/>
      <c r="C44" s="18" t="s">
        <v>91</v>
      </c>
      <c r="D44" s="18" t="s">
        <v>5</v>
      </c>
      <c r="E44" s="19">
        <f t="shared" ref="E44:E49" si="9">SUM(F44:H44)</f>
        <v>7620.5</v>
      </c>
      <c r="F44" s="19">
        <v>228.5</v>
      </c>
      <c r="G44" s="19">
        <v>7392</v>
      </c>
      <c r="H44" s="28"/>
      <c r="I44" s="17" t="s">
        <v>142</v>
      </c>
    </row>
    <row r="45" spans="1:9" s="10" customFormat="1" ht="75">
      <c r="A45" s="32" t="s">
        <v>114</v>
      </c>
      <c r="B45" s="18"/>
      <c r="C45" s="18" t="s">
        <v>91</v>
      </c>
      <c r="D45" s="18" t="s">
        <v>5</v>
      </c>
      <c r="E45" s="19">
        <f t="shared" si="9"/>
        <v>77150.899999999994</v>
      </c>
      <c r="F45" s="19">
        <v>77150.899999999994</v>
      </c>
      <c r="G45" s="19"/>
      <c r="H45" s="28"/>
      <c r="I45" s="17" t="s">
        <v>142</v>
      </c>
    </row>
    <row r="46" spans="1:9" s="10" customFormat="1" ht="56.25">
      <c r="A46" s="32" t="s">
        <v>115</v>
      </c>
      <c r="B46" s="18"/>
      <c r="C46" s="18" t="s">
        <v>117</v>
      </c>
      <c r="D46" s="18" t="s">
        <v>103</v>
      </c>
      <c r="E46" s="19">
        <f t="shared" si="9"/>
        <v>162730.69999999998</v>
      </c>
      <c r="F46" s="19">
        <v>4881.8999999999996</v>
      </c>
      <c r="G46" s="19">
        <v>157848.79999999999</v>
      </c>
      <c r="H46" s="28"/>
      <c r="I46" s="17" t="s">
        <v>6</v>
      </c>
    </row>
    <row r="47" spans="1:9" s="10" customFormat="1" ht="56.25">
      <c r="A47" s="32" t="s">
        <v>115</v>
      </c>
      <c r="B47" s="18"/>
      <c r="C47" s="18" t="s">
        <v>117</v>
      </c>
      <c r="D47" s="18" t="s">
        <v>103</v>
      </c>
      <c r="E47" s="19">
        <f t="shared" si="9"/>
        <v>57609.4</v>
      </c>
      <c r="F47" s="19">
        <v>57609.4</v>
      </c>
      <c r="G47" s="19"/>
      <c r="H47" s="28"/>
      <c r="I47" s="17" t="s">
        <v>6</v>
      </c>
    </row>
    <row r="48" spans="1:9" s="10" customFormat="1" ht="37.5">
      <c r="A48" s="32" t="s">
        <v>116</v>
      </c>
      <c r="B48" s="18"/>
      <c r="C48" s="18" t="s">
        <v>117</v>
      </c>
      <c r="D48" s="18" t="s">
        <v>103</v>
      </c>
      <c r="E48" s="19">
        <f t="shared" si="9"/>
        <v>162730.69999999998</v>
      </c>
      <c r="F48" s="19">
        <v>4881.8999999999996</v>
      </c>
      <c r="G48" s="19">
        <v>157848.79999999999</v>
      </c>
      <c r="H48" s="28"/>
      <c r="I48" s="17" t="s">
        <v>11</v>
      </c>
    </row>
    <row r="49" spans="1:9" s="10" customFormat="1" ht="37.5">
      <c r="A49" s="32" t="s">
        <v>116</v>
      </c>
      <c r="B49" s="18"/>
      <c r="C49" s="18" t="s">
        <v>117</v>
      </c>
      <c r="D49" s="18" t="s">
        <v>103</v>
      </c>
      <c r="E49" s="19">
        <f t="shared" si="9"/>
        <v>38572.5</v>
      </c>
      <c r="F49" s="19">
        <v>38572.5</v>
      </c>
      <c r="G49" s="28"/>
      <c r="H49" s="28"/>
      <c r="I49" s="17" t="s">
        <v>11</v>
      </c>
    </row>
    <row r="50" spans="1:9" s="10" customFormat="1" ht="18.75">
      <c r="A50" s="21" t="s">
        <v>3</v>
      </c>
      <c r="B50" s="21"/>
      <c r="C50" s="21"/>
      <c r="D50" s="16"/>
      <c r="E50" s="27">
        <f>SUM(E36:E49)</f>
        <v>877999.99999999988</v>
      </c>
      <c r="F50" s="27">
        <f t="shared" ref="F50:G50" si="10">SUM(F36:F49)</f>
        <v>282835.19999999995</v>
      </c>
      <c r="G50" s="27">
        <f t="shared" si="10"/>
        <v>595164.80000000005</v>
      </c>
      <c r="H50" s="27"/>
      <c r="I50" s="16"/>
    </row>
    <row r="51" spans="1:9" s="10" customFormat="1" ht="150">
      <c r="A51" s="29" t="s">
        <v>153</v>
      </c>
      <c r="B51" s="15"/>
      <c r="C51" s="15"/>
      <c r="D51" s="16"/>
      <c r="E51" s="16"/>
      <c r="F51" s="16"/>
      <c r="G51" s="16"/>
      <c r="H51" s="16"/>
      <c r="I51" s="16"/>
    </row>
    <row r="52" spans="1:9" s="10" customFormat="1" ht="37.5">
      <c r="A52" s="32" t="s">
        <v>124</v>
      </c>
      <c r="B52" s="18" t="s">
        <v>81</v>
      </c>
      <c r="C52" s="18" t="s">
        <v>88</v>
      </c>
      <c r="D52" s="18" t="s">
        <v>103</v>
      </c>
      <c r="E52" s="19">
        <f>SUM(F52:H52)</f>
        <v>76000</v>
      </c>
      <c r="F52" s="19">
        <v>76000</v>
      </c>
      <c r="G52" s="19"/>
      <c r="H52" s="18"/>
      <c r="I52" s="17" t="s">
        <v>140</v>
      </c>
    </row>
    <row r="53" spans="1:9" s="10" customFormat="1" ht="37.5">
      <c r="A53" s="32" t="s">
        <v>119</v>
      </c>
      <c r="B53" s="18" t="s">
        <v>81</v>
      </c>
      <c r="C53" s="18" t="s">
        <v>90</v>
      </c>
      <c r="D53" s="18" t="s">
        <v>103</v>
      </c>
      <c r="E53" s="19">
        <f t="shared" ref="E53:E54" si="11">SUM(F53:H53)</f>
        <v>30400</v>
      </c>
      <c r="F53" s="19">
        <v>30400</v>
      </c>
      <c r="G53" s="19"/>
      <c r="H53" s="18"/>
      <c r="I53" s="17" t="s">
        <v>141</v>
      </c>
    </row>
    <row r="54" spans="1:9" s="10" customFormat="1" ht="18.75">
      <c r="A54" s="21" t="s">
        <v>3</v>
      </c>
      <c r="B54" s="21"/>
      <c r="C54" s="21"/>
      <c r="D54" s="16"/>
      <c r="E54" s="27">
        <f t="shared" si="11"/>
        <v>106400</v>
      </c>
      <c r="F54" s="22">
        <f>IF(SUMIF(F$52:F$53, "&gt;=0")&lt;&gt;0, SUMIF(F$52:F$53, "&gt;=0"), "-")</f>
        <v>106400</v>
      </c>
      <c r="G54" s="27">
        <v>0</v>
      </c>
      <c r="H54" s="24"/>
      <c r="I54" s="16"/>
    </row>
    <row r="55" spans="1:9" s="10" customFormat="1" ht="93.75">
      <c r="A55" s="29" t="s">
        <v>161</v>
      </c>
      <c r="B55" s="16"/>
      <c r="C55" s="16"/>
      <c r="D55" s="16"/>
      <c r="E55" s="16"/>
      <c r="F55" s="16"/>
      <c r="G55" s="16"/>
      <c r="H55" s="16"/>
      <c r="I55" s="16"/>
    </row>
    <row r="56" spans="1:9" s="10" customFormat="1" ht="37.5">
      <c r="A56" s="32" t="s">
        <v>118</v>
      </c>
      <c r="B56" s="18" t="s">
        <v>81</v>
      </c>
      <c r="C56" s="18" t="s">
        <v>88</v>
      </c>
      <c r="D56" s="18" t="s">
        <v>103</v>
      </c>
      <c r="E56" s="19">
        <f>SUM(F56:H56)</f>
        <v>76000</v>
      </c>
      <c r="F56" s="19">
        <v>76000</v>
      </c>
      <c r="G56" s="19"/>
      <c r="H56" s="18"/>
      <c r="I56" s="17" t="s">
        <v>6</v>
      </c>
    </row>
    <row r="57" spans="1:9" s="10" customFormat="1" ht="18.75">
      <c r="A57" s="21" t="s">
        <v>3</v>
      </c>
      <c r="B57" s="21"/>
      <c r="C57" s="21"/>
      <c r="D57" s="16"/>
      <c r="E57" s="27">
        <f>SUM(E56)</f>
        <v>76000</v>
      </c>
      <c r="F57" s="27">
        <f t="shared" ref="F57:G57" si="12">SUM(F56)</f>
        <v>76000</v>
      </c>
      <c r="G57" s="27">
        <f t="shared" si="12"/>
        <v>0</v>
      </c>
      <c r="H57" s="18"/>
      <c r="I57" s="17"/>
    </row>
    <row r="58" spans="1:9" s="10" customFormat="1" ht="93.75">
      <c r="A58" s="29" t="s">
        <v>154</v>
      </c>
      <c r="B58" s="15"/>
      <c r="C58" s="15"/>
      <c r="D58" s="16"/>
      <c r="E58" s="16"/>
      <c r="F58" s="16"/>
      <c r="G58" s="16"/>
      <c r="H58" s="16"/>
      <c r="I58" s="16"/>
    </row>
    <row r="59" spans="1:9" s="10" customFormat="1" ht="56.25">
      <c r="A59" s="17" t="s">
        <v>109</v>
      </c>
      <c r="B59" s="18" t="s">
        <v>78</v>
      </c>
      <c r="C59" s="17"/>
      <c r="D59" s="18" t="s">
        <v>5</v>
      </c>
      <c r="E59" s="19">
        <f>SUM(F59:H59)</f>
        <v>29381.5</v>
      </c>
      <c r="F59" s="19">
        <v>881.5</v>
      </c>
      <c r="G59" s="19">
        <v>28500</v>
      </c>
      <c r="H59" s="18"/>
      <c r="I59" s="17" t="s">
        <v>2</v>
      </c>
    </row>
    <row r="60" spans="1:9" s="10" customFormat="1" ht="18.75">
      <c r="A60" s="21" t="s">
        <v>3</v>
      </c>
      <c r="B60" s="21"/>
      <c r="C60" s="21"/>
      <c r="D60" s="16"/>
      <c r="E60" s="27">
        <f t="shared" ref="E60" si="13">SUM(F60:H60)</f>
        <v>29381.5</v>
      </c>
      <c r="F60" s="22">
        <f>F59</f>
        <v>881.5</v>
      </c>
      <c r="G60" s="22">
        <f>G59</f>
        <v>28500</v>
      </c>
      <c r="H60" s="24"/>
      <c r="I60" s="16"/>
    </row>
    <row r="61" spans="1:9" s="10" customFormat="1" ht="112.5">
      <c r="A61" s="29" t="s">
        <v>160</v>
      </c>
      <c r="B61" s="15"/>
      <c r="C61" s="15"/>
      <c r="D61" s="16"/>
      <c r="E61" s="16"/>
      <c r="F61" s="16"/>
      <c r="G61" s="16"/>
      <c r="H61" s="16"/>
      <c r="I61" s="16"/>
    </row>
    <row r="62" spans="1:9" s="10" customFormat="1" ht="56.25">
      <c r="A62" s="17" t="s">
        <v>14</v>
      </c>
      <c r="B62" s="18" t="s">
        <v>93</v>
      </c>
      <c r="C62" s="26" t="s">
        <v>92</v>
      </c>
      <c r="D62" s="18" t="s">
        <v>15</v>
      </c>
      <c r="E62" s="19">
        <f>SUM(F62:H62)</f>
        <v>123460</v>
      </c>
      <c r="F62" s="19">
        <v>23460</v>
      </c>
      <c r="G62" s="19">
        <v>100000</v>
      </c>
      <c r="H62" s="18"/>
      <c r="I62" s="17" t="s">
        <v>2</v>
      </c>
    </row>
    <row r="63" spans="1:9" s="10" customFormat="1" ht="18.75">
      <c r="A63" s="21" t="s">
        <v>3</v>
      </c>
      <c r="B63" s="21"/>
      <c r="C63" s="21"/>
      <c r="D63" s="16"/>
      <c r="E63" s="27">
        <f>SUM(F63:H63)</f>
        <v>123460</v>
      </c>
      <c r="F63" s="22">
        <f>IF(SUMIF(F$62:F$62, "&gt;=0")&lt;&gt;0, SUMIF(F$62:F$62, "&gt;=0"), "-")</f>
        <v>23460</v>
      </c>
      <c r="G63" s="22">
        <f>IF(SUMIF(G$62:G$62, "&gt;=0")&lt;&gt;0, SUMIF(G$62:G$62, "&gt;=0"), "-")</f>
        <v>100000</v>
      </c>
      <c r="H63" s="24"/>
      <c r="I63" s="16"/>
    </row>
    <row r="64" spans="1:9" s="10" customFormat="1" ht="112.5">
      <c r="A64" s="29" t="s">
        <v>155</v>
      </c>
      <c r="B64" s="15"/>
      <c r="C64" s="15"/>
      <c r="D64" s="16"/>
      <c r="E64" s="16"/>
      <c r="F64" s="16"/>
      <c r="G64" s="16"/>
      <c r="H64" s="16"/>
      <c r="I64" s="16"/>
    </row>
    <row r="65" spans="1:9" s="10" customFormat="1" ht="56.25">
      <c r="A65" s="17" t="s">
        <v>19</v>
      </c>
      <c r="B65" s="18" t="s">
        <v>81</v>
      </c>
      <c r="C65" s="18" t="s">
        <v>95</v>
      </c>
      <c r="D65" s="18" t="s">
        <v>5</v>
      </c>
      <c r="E65" s="19">
        <f t="shared" ref="E65:E115" si="14">SUM(F65:H65)</f>
        <v>7955.7</v>
      </c>
      <c r="F65" s="19">
        <v>238.7</v>
      </c>
      <c r="G65" s="19">
        <v>7717</v>
      </c>
      <c r="H65" s="19"/>
      <c r="I65" s="17" t="s">
        <v>17</v>
      </c>
    </row>
    <row r="66" spans="1:9" s="10" customFormat="1" ht="56.25">
      <c r="A66" s="17" t="s">
        <v>20</v>
      </c>
      <c r="B66" s="18" t="s">
        <v>81</v>
      </c>
      <c r="C66" s="18" t="s">
        <v>95</v>
      </c>
      <c r="D66" s="18" t="s">
        <v>5</v>
      </c>
      <c r="E66" s="19">
        <f t="shared" si="14"/>
        <v>7955.7</v>
      </c>
      <c r="F66" s="19">
        <v>238.7</v>
      </c>
      <c r="G66" s="19">
        <v>7717</v>
      </c>
      <c r="H66" s="19"/>
      <c r="I66" s="17" t="s">
        <v>17</v>
      </c>
    </row>
    <row r="67" spans="1:9" s="10" customFormat="1" ht="56.25">
      <c r="A67" s="17" t="s">
        <v>21</v>
      </c>
      <c r="B67" s="18" t="s">
        <v>81</v>
      </c>
      <c r="C67" s="18" t="s">
        <v>95</v>
      </c>
      <c r="D67" s="18" t="s">
        <v>5</v>
      </c>
      <c r="E67" s="19">
        <f t="shared" si="14"/>
        <v>7955.7</v>
      </c>
      <c r="F67" s="19">
        <v>238.7</v>
      </c>
      <c r="G67" s="19">
        <v>7717</v>
      </c>
      <c r="H67" s="19"/>
      <c r="I67" s="17" t="s">
        <v>17</v>
      </c>
    </row>
    <row r="68" spans="1:9" s="10" customFormat="1" ht="56.25">
      <c r="A68" s="17" t="s">
        <v>22</v>
      </c>
      <c r="B68" s="18" t="s">
        <v>81</v>
      </c>
      <c r="C68" s="18" t="s">
        <v>95</v>
      </c>
      <c r="D68" s="18" t="s">
        <v>5</v>
      </c>
      <c r="E68" s="19">
        <f t="shared" si="14"/>
        <v>7955.7</v>
      </c>
      <c r="F68" s="19">
        <v>238.7</v>
      </c>
      <c r="G68" s="19">
        <v>7717</v>
      </c>
      <c r="H68" s="19"/>
      <c r="I68" s="17" t="s">
        <v>17</v>
      </c>
    </row>
    <row r="69" spans="1:9" s="11" customFormat="1" ht="56.25">
      <c r="A69" s="17" t="s">
        <v>23</v>
      </c>
      <c r="B69" s="18" t="s">
        <v>81</v>
      </c>
      <c r="C69" s="18" t="s">
        <v>95</v>
      </c>
      <c r="D69" s="18" t="s">
        <v>5</v>
      </c>
      <c r="E69" s="19">
        <f t="shared" si="14"/>
        <v>7955.7</v>
      </c>
      <c r="F69" s="19">
        <v>238.7</v>
      </c>
      <c r="G69" s="19">
        <v>7717</v>
      </c>
      <c r="H69" s="19"/>
      <c r="I69" s="17" t="s">
        <v>17</v>
      </c>
    </row>
    <row r="70" spans="1:9" s="10" customFormat="1" ht="56.25">
      <c r="A70" s="17" t="s">
        <v>24</v>
      </c>
      <c r="B70" s="18" t="s">
        <v>81</v>
      </c>
      <c r="C70" s="18" t="s">
        <v>95</v>
      </c>
      <c r="D70" s="18" t="s">
        <v>5</v>
      </c>
      <c r="E70" s="19">
        <f t="shared" si="14"/>
        <v>7955.7</v>
      </c>
      <c r="F70" s="19">
        <v>238.7</v>
      </c>
      <c r="G70" s="19">
        <v>7717</v>
      </c>
      <c r="H70" s="19"/>
      <c r="I70" s="17" t="s">
        <v>17</v>
      </c>
    </row>
    <row r="71" spans="1:9" s="10" customFormat="1" ht="56.25">
      <c r="A71" s="17" t="s">
        <v>25</v>
      </c>
      <c r="B71" s="18" t="s">
        <v>81</v>
      </c>
      <c r="C71" s="18" t="s">
        <v>95</v>
      </c>
      <c r="D71" s="18" t="s">
        <v>5</v>
      </c>
      <c r="E71" s="19">
        <f t="shared" si="14"/>
        <v>7955.7</v>
      </c>
      <c r="F71" s="19">
        <v>238.7</v>
      </c>
      <c r="G71" s="19">
        <v>7717</v>
      </c>
      <c r="H71" s="19"/>
      <c r="I71" s="17" t="s">
        <v>17</v>
      </c>
    </row>
    <row r="72" spans="1:9" s="10" customFormat="1" ht="56.25">
      <c r="A72" s="17" t="s">
        <v>26</v>
      </c>
      <c r="B72" s="18" t="s">
        <v>81</v>
      </c>
      <c r="C72" s="18" t="s">
        <v>95</v>
      </c>
      <c r="D72" s="18" t="s">
        <v>5</v>
      </c>
      <c r="E72" s="19">
        <f t="shared" si="14"/>
        <v>7955.7</v>
      </c>
      <c r="F72" s="19">
        <v>238.7</v>
      </c>
      <c r="G72" s="19">
        <v>7717</v>
      </c>
      <c r="H72" s="19"/>
      <c r="I72" s="17" t="s">
        <v>17</v>
      </c>
    </row>
    <row r="73" spans="1:9" s="10" customFormat="1" ht="56.25">
      <c r="A73" s="17" t="s">
        <v>27</v>
      </c>
      <c r="B73" s="18" t="s">
        <v>81</v>
      </c>
      <c r="C73" s="18" t="s">
        <v>95</v>
      </c>
      <c r="D73" s="18" t="s">
        <v>5</v>
      </c>
      <c r="E73" s="19">
        <f t="shared" si="14"/>
        <v>7955.7</v>
      </c>
      <c r="F73" s="19">
        <v>238.7</v>
      </c>
      <c r="G73" s="19">
        <v>7717</v>
      </c>
      <c r="H73" s="19"/>
      <c r="I73" s="17" t="s">
        <v>17</v>
      </c>
    </row>
    <row r="74" spans="1:9" s="10" customFormat="1" ht="56.25">
      <c r="A74" s="17" t="s">
        <v>28</v>
      </c>
      <c r="B74" s="18" t="s">
        <v>81</v>
      </c>
      <c r="C74" s="18" t="s">
        <v>95</v>
      </c>
      <c r="D74" s="18" t="s">
        <v>5</v>
      </c>
      <c r="E74" s="19">
        <f t="shared" si="14"/>
        <v>11736.7</v>
      </c>
      <c r="F74" s="19">
        <v>352</v>
      </c>
      <c r="G74" s="19">
        <f>11383.5+1.2</f>
        <v>11384.7</v>
      </c>
      <c r="H74" s="19"/>
      <c r="I74" s="17" t="s">
        <v>17</v>
      </c>
    </row>
    <row r="75" spans="1:9" s="10" customFormat="1" ht="56.25">
      <c r="A75" s="17" t="s">
        <v>28</v>
      </c>
      <c r="B75" s="18" t="s">
        <v>81</v>
      </c>
      <c r="C75" s="18" t="s">
        <v>95</v>
      </c>
      <c r="D75" s="18" t="s">
        <v>5</v>
      </c>
      <c r="E75" s="19">
        <f t="shared" si="14"/>
        <v>2264.4</v>
      </c>
      <c r="F75" s="19">
        <v>2264.4</v>
      </c>
      <c r="G75" s="19"/>
      <c r="H75" s="19"/>
      <c r="I75" s="17" t="s">
        <v>17</v>
      </c>
    </row>
    <row r="76" spans="1:9" s="12" customFormat="1" ht="56.25">
      <c r="A76" s="33" t="s">
        <v>29</v>
      </c>
      <c r="B76" s="34" t="s">
        <v>81</v>
      </c>
      <c r="C76" s="34" t="s">
        <v>95</v>
      </c>
      <c r="D76" s="34" t="s">
        <v>5</v>
      </c>
      <c r="E76" s="19">
        <f t="shared" si="14"/>
        <v>7955.7</v>
      </c>
      <c r="F76" s="19">
        <v>238.7</v>
      </c>
      <c r="G76" s="19">
        <v>7717</v>
      </c>
      <c r="H76" s="35"/>
      <c r="I76" s="33" t="s">
        <v>17</v>
      </c>
    </row>
    <row r="77" spans="1:9" s="10" customFormat="1" ht="56.25">
      <c r="A77" s="17" t="s">
        <v>30</v>
      </c>
      <c r="B77" s="18" t="s">
        <v>81</v>
      </c>
      <c r="C77" s="18" t="s">
        <v>95</v>
      </c>
      <c r="D77" s="18" t="s">
        <v>5</v>
      </c>
      <c r="E77" s="19">
        <f t="shared" si="14"/>
        <v>7955.7</v>
      </c>
      <c r="F77" s="19">
        <v>238.7</v>
      </c>
      <c r="G77" s="19">
        <v>7717</v>
      </c>
      <c r="H77" s="19"/>
      <c r="I77" s="17" t="s">
        <v>17</v>
      </c>
    </row>
    <row r="78" spans="1:9" s="10" customFormat="1" ht="56.25">
      <c r="A78" s="17" t="s">
        <v>31</v>
      </c>
      <c r="B78" s="18" t="s">
        <v>81</v>
      </c>
      <c r="C78" s="18" t="s">
        <v>95</v>
      </c>
      <c r="D78" s="18" t="s">
        <v>5</v>
      </c>
      <c r="E78" s="19">
        <f t="shared" si="14"/>
        <v>7955.7</v>
      </c>
      <c r="F78" s="19">
        <v>238.7</v>
      </c>
      <c r="G78" s="19">
        <v>7717</v>
      </c>
      <c r="H78" s="19"/>
      <c r="I78" s="17" t="s">
        <v>17</v>
      </c>
    </row>
    <row r="79" spans="1:9" s="10" customFormat="1" ht="56.25">
      <c r="A79" s="17" t="s">
        <v>32</v>
      </c>
      <c r="B79" s="18" t="s">
        <v>81</v>
      </c>
      <c r="C79" s="18" t="s">
        <v>95</v>
      </c>
      <c r="D79" s="18" t="s">
        <v>5</v>
      </c>
      <c r="E79" s="19">
        <f t="shared" si="14"/>
        <v>7955.7</v>
      </c>
      <c r="F79" s="19">
        <v>238.7</v>
      </c>
      <c r="G79" s="19">
        <v>7717</v>
      </c>
      <c r="H79" s="19"/>
      <c r="I79" s="17" t="s">
        <v>17</v>
      </c>
    </row>
    <row r="80" spans="1:9" s="10" customFormat="1" ht="56.25">
      <c r="A80" s="17" t="s">
        <v>33</v>
      </c>
      <c r="B80" s="18" t="s">
        <v>81</v>
      </c>
      <c r="C80" s="18" t="s">
        <v>95</v>
      </c>
      <c r="D80" s="18" t="s">
        <v>5</v>
      </c>
      <c r="E80" s="19">
        <f t="shared" si="14"/>
        <v>7955.7</v>
      </c>
      <c r="F80" s="19">
        <v>238.7</v>
      </c>
      <c r="G80" s="19">
        <v>7717</v>
      </c>
      <c r="H80" s="19"/>
      <c r="I80" s="17" t="s">
        <v>17</v>
      </c>
    </row>
    <row r="81" spans="1:9" s="10" customFormat="1" ht="56.25">
      <c r="A81" s="17" t="s">
        <v>34</v>
      </c>
      <c r="B81" s="18" t="s">
        <v>81</v>
      </c>
      <c r="C81" s="18" t="s">
        <v>95</v>
      </c>
      <c r="D81" s="18" t="s">
        <v>5</v>
      </c>
      <c r="E81" s="19">
        <f t="shared" si="14"/>
        <v>7955.7</v>
      </c>
      <c r="F81" s="19">
        <v>238.7</v>
      </c>
      <c r="G81" s="19">
        <v>7717</v>
      </c>
      <c r="H81" s="19"/>
      <c r="I81" s="17" t="s">
        <v>17</v>
      </c>
    </row>
    <row r="82" spans="1:9" s="10" customFormat="1" ht="56.25">
      <c r="A82" s="17" t="s">
        <v>35</v>
      </c>
      <c r="B82" s="18" t="s">
        <v>81</v>
      </c>
      <c r="C82" s="18" t="s">
        <v>95</v>
      </c>
      <c r="D82" s="18" t="s">
        <v>5</v>
      </c>
      <c r="E82" s="19">
        <f t="shared" si="14"/>
        <v>7955.7</v>
      </c>
      <c r="F82" s="19">
        <v>238.7</v>
      </c>
      <c r="G82" s="19">
        <v>7717</v>
      </c>
      <c r="H82" s="19"/>
      <c r="I82" s="17" t="s">
        <v>17</v>
      </c>
    </row>
    <row r="83" spans="1:9" s="10" customFormat="1" ht="56.25">
      <c r="A83" s="17" t="s">
        <v>36</v>
      </c>
      <c r="B83" s="18" t="s">
        <v>81</v>
      </c>
      <c r="C83" s="18" t="s">
        <v>95</v>
      </c>
      <c r="D83" s="18" t="s">
        <v>5</v>
      </c>
      <c r="E83" s="19">
        <f t="shared" si="14"/>
        <v>7955.7</v>
      </c>
      <c r="F83" s="19">
        <v>238.7</v>
      </c>
      <c r="G83" s="19">
        <v>7717</v>
      </c>
      <c r="H83" s="19"/>
      <c r="I83" s="17" t="s">
        <v>17</v>
      </c>
    </row>
    <row r="84" spans="1:9" s="10" customFormat="1" ht="56.25">
      <c r="A84" s="17" t="s">
        <v>37</v>
      </c>
      <c r="B84" s="18" t="s">
        <v>81</v>
      </c>
      <c r="C84" s="18" t="s">
        <v>95</v>
      </c>
      <c r="D84" s="18" t="s">
        <v>5</v>
      </c>
      <c r="E84" s="19">
        <f t="shared" si="14"/>
        <v>7955.7</v>
      </c>
      <c r="F84" s="19">
        <v>238.7</v>
      </c>
      <c r="G84" s="19">
        <v>7717</v>
      </c>
      <c r="H84" s="19"/>
      <c r="I84" s="17" t="s">
        <v>17</v>
      </c>
    </row>
    <row r="85" spans="1:9" s="11" customFormat="1" ht="56.25">
      <c r="A85" s="17" t="s">
        <v>38</v>
      </c>
      <c r="B85" s="18" t="s">
        <v>81</v>
      </c>
      <c r="C85" s="18" t="s">
        <v>95</v>
      </c>
      <c r="D85" s="18" t="s">
        <v>5</v>
      </c>
      <c r="E85" s="19">
        <f t="shared" si="14"/>
        <v>7955.7</v>
      </c>
      <c r="F85" s="19">
        <v>238.7</v>
      </c>
      <c r="G85" s="19">
        <v>7717</v>
      </c>
      <c r="H85" s="19"/>
      <c r="I85" s="17" t="s">
        <v>17</v>
      </c>
    </row>
    <row r="86" spans="1:9" s="10" customFormat="1" ht="56.25">
      <c r="A86" s="17" t="s">
        <v>39</v>
      </c>
      <c r="B86" s="18" t="s">
        <v>81</v>
      </c>
      <c r="C86" s="18" t="s">
        <v>95</v>
      </c>
      <c r="D86" s="18" t="s">
        <v>5</v>
      </c>
      <c r="E86" s="19">
        <f t="shared" si="14"/>
        <v>7955.7</v>
      </c>
      <c r="F86" s="19">
        <v>238.7</v>
      </c>
      <c r="G86" s="19">
        <v>7717</v>
      </c>
      <c r="H86" s="19"/>
      <c r="I86" s="17" t="s">
        <v>17</v>
      </c>
    </row>
    <row r="87" spans="1:9" s="10" customFormat="1" ht="56.25">
      <c r="A87" s="17" t="s">
        <v>40</v>
      </c>
      <c r="B87" s="18" t="s">
        <v>81</v>
      </c>
      <c r="C87" s="18" t="s">
        <v>95</v>
      </c>
      <c r="D87" s="18" t="s">
        <v>5</v>
      </c>
      <c r="E87" s="19">
        <f t="shared" si="14"/>
        <v>7955.7</v>
      </c>
      <c r="F87" s="19">
        <v>238.7</v>
      </c>
      <c r="G87" s="19">
        <v>7717</v>
      </c>
      <c r="H87" s="19"/>
      <c r="I87" s="17" t="s">
        <v>17</v>
      </c>
    </row>
    <row r="88" spans="1:9" s="10" customFormat="1" ht="56.25">
      <c r="A88" s="17" t="s">
        <v>41</v>
      </c>
      <c r="B88" s="18" t="s">
        <v>81</v>
      </c>
      <c r="C88" s="18" t="s">
        <v>95</v>
      </c>
      <c r="D88" s="18" t="s">
        <v>5</v>
      </c>
      <c r="E88" s="19">
        <f t="shared" si="14"/>
        <v>7955.7</v>
      </c>
      <c r="F88" s="19">
        <v>238.7</v>
      </c>
      <c r="G88" s="19">
        <v>7717</v>
      </c>
      <c r="H88" s="19"/>
      <c r="I88" s="17" t="s">
        <v>17</v>
      </c>
    </row>
    <row r="89" spans="1:9" s="10" customFormat="1" ht="56.25">
      <c r="A89" s="17" t="s">
        <v>42</v>
      </c>
      <c r="B89" s="18" t="s">
        <v>81</v>
      </c>
      <c r="C89" s="18" t="s">
        <v>95</v>
      </c>
      <c r="D89" s="18" t="s">
        <v>5</v>
      </c>
      <c r="E89" s="19">
        <f t="shared" si="14"/>
        <v>7955.7</v>
      </c>
      <c r="F89" s="19">
        <v>238.7</v>
      </c>
      <c r="G89" s="19">
        <v>7717</v>
      </c>
      <c r="H89" s="19"/>
      <c r="I89" s="17" t="s">
        <v>17</v>
      </c>
    </row>
    <row r="90" spans="1:9" s="10" customFormat="1" ht="56.25">
      <c r="A90" s="17" t="s">
        <v>43</v>
      </c>
      <c r="B90" s="18" t="s">
        <v>81</v>
      </c>
      <c r="C90" s="18" t="s">
        <v>95</v>
      </c>
      <c r="D90" s="18" t="s">
        <v>5</v>
      </c>
      <c r="E90" s="19">
        <f t="shared" si="14"/>
        <v>7955.7</v>
      </c>
      <c r="F90" s="19">
        <v>238.7</v>
      </c>
      <c r="G90" s="19">
        <v>7717</v>
      </c>
      <c r="H90" s="19"/>
      <c r="I90" s="17" t="s">
        <v>17</v>
      </c>
    </row>
    <row r="91" spans="1:9" s="10" customFormat="1" ht="56.25">
      <c r="A91" s="17" t="s">
        <v>101</v>
      </c>
      <c r="B91" s="18" t="s">
        <v>81</v>
      </c>
      <c r="C91" s="18" t="s">
        <v>95</v>
      </c>
      <c r="D91" s="18" t="s">
        <v>5</v>
      </c>
      <c r="E91" s="19">
        <f t="shared" si="14"/>
        <v>7955.7</v>
      </c>
      <c r="F91" s="19">
        <v>238.7</v>
      </c>
      <c r="G91" s="19">
        <v>7717</v>
      </c>
      <c r="H91" s="19"/>
      <c r="I91" s="17" t="s">
        <v>17</v>
      </c>
    </row>
    <row r="92" spans="1:9" s="11" customFormat="1" ht="56.25">
      <c r="A92" s="17" t="s">
        <v>44</v>
      </c>
      <c r="B92" s="18" t="s">
        <v>81</v>
      </c>
      <c r="C92" s="18" t="s">
        <v>95</v>
      </c>
      <c r="D92" s="18" t="s">
        <v>5</v>
      </c>
      <c r="E92" s="19">
        <f t="shared" si="14"/>
        <v>7955.7</v>
      </c>
      <c r="F92" s="19">
        <v>238.7</v>
      </c>
      <c r="G92" s="19">
        <v>7717</v>
      </c>
      <c r="H92" s="19"/>
      <c r="I92" s="17" t="s">
        <v>17</v>
      </c>
    </row>
    <row r="93" spans="1:9" s="10" customFormat="1" ht="56.25">
      <c r="A93" s="17" t="s">
        <v>45</v>
      </c>
      <c r="B93" s="18" t="s">
        <v>81</v>
      </c>
      <c r="C93" s="18" t="s">
        <v>95</v>
      </c>
      <c r="D93" s="18" t="s">
        <v>5</v>
      </c>
      <c r="E93" s="19">
        <f t="shared" si="14"/>
        <v>7955.7</v>
      </c>
      <c r="F93" s="19">
        <v>238.7</v>
      </c>
      <c r="G93" s="19">
        <v>7717</v>
      </c>
      <c r="H93" s="19"/>
      <c r="I93" s="17" t="s">
        <v>17</v>
      </c>
    </row>
    <row r="94" spans="1:9" s="10" customFormat="1" ht="56.25">
      <c r="A94" s="17" t="s">
        <v>46</v>
      </c>
      <c r="B94" s="18" t="s">
        <v>81</v>
      </c>
      <c r="C94" s="18" t="s">
        <v>95</v>
      </c>
      <c r="D94" s="18" t="s">
        <v>5</v>
      </c>
      <c r="E94" s="19">
        <f t="shared" si="14"/>
        <v>7955.7</v>
      </c>
      <c r="F94" s="19">
        <v>238.7</v>
      </c>
      <c r="G94" s="19">
        <v>7717</v>
      </c>
      <c r="H94" s="19"/>
      <c r="I94" s="17" t="s">
        <v>17</v>
      </c>
    </row>
    <row r="95" spans="1:9" s="10" customFormat="1" ht="56.25">
      <c r="A95" s="17" t="s">
        <v>98</v>
      </c>
      <c r="B95" s="18" t="s">
        <v>81</v>
      </c>
      <c r="C95" s="18" t="s">
        <v>95</v>
      </c>
      <c r="D95" s="18" t="s">
        <v>5</v>
      </c>
      <c r="E95" s="19">
        <f t="shared" si="14"/>
        <v>7955.7</v>
      </c>
      <c r="F95" s="19">
        <v>238.7</v>
      </c>
      <c r="G95" s="19">
        <v>7717</v>
      </c>
      <c r="H95" s="19"/>
      <c r="I95" s="17" t="s">
        <v>17</v>
      </c>
    </row>
    <row r="96" spans="1:9" s="10" customFormat="1" ht="56.25">
      <c r="A96" s="17" t="s">
        <v>47</v>
      </c>
      <c r="B96" s="18" t="s">
        <v>81</v>
      </c>
      <c r="C96" s="18" t="s">
        <v>95</v>
      </c>
      <c r="D96" s="18" t="s">
        <v>5</v>
      </c>
      <c r="E96" s="19">
        <f t="shared" si="14"/>
        <v>7955.7</v>
      </c>
      <c r="F96" s="19">
        <v>238.7</v>
      </c>
      <c r="G96" s="19">
        <v>7717</v>
      </c>
      <c r="H96" s="19"/>
      <c r="I96" s="17" t="s">
        <v>17</v>
      </c>
    </row>
    <row r="97" spans="1:9" s="10" customFormat="1" ht="56.25">
      <c r="A97" s="17" t="s">
        <v>48</v>
      </c>
      <c r="B97" s="18" t="s">
        <v>81</v>
      </c>
      <c r="C97" s="18" t="s">
        <v>95</v>
      </c>
      <c r="D97" s="18" t="s">
        <v>5</v>
      </c>
      <c r="E97" s="19">
        <f t="shared" si="14"/>
        <v>7955.7</v>
      </c>
      <c r="F97" s="19">
        <v>238.7</v>
      </c>
      <c r="G97" s="19">
        <v>7717</v>
      </c>
      <c r="H97" s="19"/>
      <c r="I97" s="17" t="s">
        <v>17</v>
      </c>
    </row>
    <row r="98" spans="1:9" s="11" customFormat="1" ht="56.25">
      <c r="A98" s="17" t="s">
        <v>49</v>
      </c>
      <c r="B98" s="18" t="s">
        <v>81</v>
      </c>
      <c r="C98" s="18" t="s">
        <v>95</v>
      </c>
      <c r="D98" s="18" t="s">
        <v>5</v>
      </c>
      <c r="E98" s="19">
        <f t="shared" si="14"/>
        <v>7955.7</v>
      </c>
      <c r="F98" s="19">
        <v>238.7</v>
      </c>
      <c r="G98" s="19">
        <v>7717</v>
      </c>
      <c r="H98" s="19"/>
      <c r="I98" s="17" t="s">
        <v>17</v>
      </c>
    </row>
    <row r="99" spans="1:9" s="10" customFormat="1" ht="56.25">
      <c r="A99" s="17" t="s">
        <v>99</v>
      </c>
      <c r="B99" s="18" t="s">
        <v>81</v>
      </c>
      <c r="C99" s="18" t="s">
        <v>95</v>
      </c>
      <c r="D99" s="18" t="s">
        <v>5</v>
      </c>
      <c r="E99" s="19">
        <f t="shared" si="14"/>
        <v>7955.7</v>
      </c>
      <c r="F99" s="19">
        <v>238.7</v>
      </c>
      <c r="G99" s="19">
        <v>7717</v>
      </c>
      <c r="H99" s="19"/>
      <c r="I99" s="17" t="s">
        <v>17</v>
      </c>
    </row>
    <row r="100" spans="1:9" s="10" customFormat="1" ht="56.25">
      <c r="A100" s="17" t="s">
        <v>50</v>
      </c>
      <c r="B100" s="18" t="s">
        <v>81</v>
      </c>
      <c r="C100" s="18" t="s">
        <v>95</v>
      </c>
      <c r="D100" s="18" t="s">
        <v>5</v>
      </c>
      <c r="E100" s="19">
        <f t="shared" si="14"/>
        <v>7955.7</v>
      </c>
      <c r="F100" s="19">
        <v>238.7</v>
      </c>
      <c r="G100" s="19">
        <v>7717</v>
      </c>
      <c r="H100" s="19"/>
      <c r="I100" s="17" t="s">
        <v>17</v>
      </c>
    </row>
    <row r="101" spans="1:9" s="10" customFormat="1" ht="56.25">
      <c r="A101" s="17" t="s">
        <v>100</v>
      </c>
      <c r="B101" s="18" t="s">
        <v>81</v>
      </c>
      <c r="C101" s="18" t="s">
        <v>95</v>
      </c>
      <c r="D101" s="18" t="s">
        <v>5</v>
      </c>
      <c r="E101" s="19">
        <f t="shared" si="14"/>
        <v>7955.7</v>
      </c>
      <c r="F101" s="19">
        <v>238.7</v>
      </c>
      <c r="G101" s="19">
        <v>7717</v>
      </c>
      <c r="H101" s="19"/>
      <c r="I101" s="17" t="s">
        <v>17</v>
      </c>
    </row>
    <row r="102" spans="1:9" s="10" customFormat="1" ht="56.25">
      <c r="A102" s="17" t="s">
        <v>51</v>
      </c>
      <c r="B102" s="18" t="s">
        <v>81</v>
      </c>
      <c r="C102" s="18" t="s">
        <v>95</v>
      </c>
      <c r="D102" s="18" t="s">
        <v>5</v>
      </c>
      <c r="E102" s="19">
        <f t="shared" si="14"/>
        <v>7955.6</v>
      </c>
      <c r="F102" s="19">
        <v>238.6</v>
      </c>
      <c r="G102" s="19">
        <v>7717</v>
      </c>
      <c r="H102" s="19"/>
      <c r="I102" s="17" t="s">
        <v>17</v>
      </c>
    </row>
    <row r="103" spans="1:9" s="10" customFormat="1" ht="56.25">
      <c r="A103" s="17" t="s">
        <v>52</v>
      </c>
      <c r="B103" s="18" t="s">
        <v>81</v>
      </c>
      <c r="C103" s="18" t="s">
        <v>95</v>
      </c>
      <c r="D103" s="18" t="s">
        <v>5</v>
      </c>
      <c r="E103" s="19">
        <f t="shared" si="14"/>
        <v>7955.6</v>
      </c>
      <c r="F103" s="19">
        <v>238.6</v>
      </c>
      <c r="G103" s="19">
        <v>7717</v>
      </c>
      <c r="H103" s="19"/>
      <c r="I103" s="17" t="s">
        <v>17</v>
      </c>
    </row>
    <row r="104" spans="1:9" s="10" customFormat="1" ht="56.25">
      <c r="A104" s="17" t="s">
        <v>53</v>
      </c>
      <c r="B104" s="18" t="s">
        <v>81</v>
      </c>
      <c r="C104" s="18" t="s">
        <v>95</v>
      </c>
      <c r="D104" s="18" t="s">
        <v>5</v>
      </c>
      <c r="E104" s="19">
        <f t="shared" si="14"/>
        <v>7955.6</v>
      </c>
      <c r="F104" s="19">
        <v>238.6</v>
      </c>
      <c r="G104" s="19">
        <v>7717</v>
      </c>
      <c r="H104" s="19"/>
      <c r="I104" s="17" t="s">
        <v>17</v>
      </c>
    </row>
    <row r="105" spans="1:9" s="10" customFormat="1" ht="56.25">
      <c r="A105" s="17" t="s">
        <v>54</v>
      </c>
      <c r="B105" s="18" t="s">
        <v>81</v>
      </c>
      <c r="C105" s="18" t="s">
        <v>95</v>
      </c>
      <c r="D105" s="18" t="s">
        <v>5</v>
      </c>
      <c r="E105" s="19">
        <f t="shared" si="14"/>
        <v>7955.6</v>
      </c>
      <c r="F105" s="19">
        <v>238.6</v>
      </c>
      <c r="G105" s="19">
        <v>7717</v>
      </c>
      <c r="H105" s="19"/>
      <c r="I105" s="17" t="s">
        <v>17</v>
      </c>
    </row>
    <row r="106" spans="1:9" s="11" customFormat="1" ht="56.25">
      <c r="A106" s="17" t="s">
        <v>55</v>
      </c>
      <c r="B106" s="18" t="s">
        <v>81</v>
      </c>
      <c r="C106" s="18" t="s">
        <v>95</v>
      </c>
      <c r="D106" s="18" t="s">
        <v>5</v>
      </c>
      <c r="E106" s="19">
        <f t="shared" si="14"/>
        <v>7955.6</v>
      </c>
      <c r="F106" s="19">
        <v>238.6</v>
      </c>
      <c r="G106" s="19">
        <v>7717</v>
      </c>
      <c r="H106" s="19"/>
      <c r="I106" s="17" t="s">
        <v>17</v>
      </c>
    </row>
    <row r="107" spans="1:9" s="10" customFormat="1" ht="56.25">
      <c r="A107" s="17" t="s">
        <v>56</v>
      </c>
      <c r="B107" s="18" t="s">
        <v>81</v>
      </c>
      <c r="C107" s="18" t="s">
        <v>95</v>
      </c>
      <c r="D107" s="18" t="s">
        <v>5</v>
      </c>
      <c r="E107" s="19">
        <f t="shared" si="14"/>
        <v>7955.6</v>
      </c>
      <c r="F107" s="19">
        <v>238.6</v>
      </c>
      <c r="G107" s="19">
        <v>7717</v>
      </c>
      <c r="H107" s="19"/>
      <c r="I107" s="17" t="s">
        <v>17</v>
      </c>
    </row>
    <row r="108" spans="1:9" s="10" customFormat="1" ht="56.25">
      <c r="A108" s="17" t="s">
        <v>57</v>
      </c>
      <c r="B108" s="18" t="s">
        <v>81</v>
      </c>
      <c r="C108" s="18" t="s">
        <v>95</v>
      </c>
      <c r="D108" s="18" t="s">
        <v>5</v>
      </c>
      <c r="E108" s="19">
        <f t="shared" si="14"/>
        <v>7955.6</v>
      </c>
      <c r="F108" s="19">
        <v>238.6</v>
      </c>
      <c r="G108" s="19">
        <v>7717</v>
      </c>
      <c r="H108" s="19"/>
      <c r="I108" s="17" t="s">
        <v>17</v>
      </c>
    </row>
    <row r="109" spans="1:9" s="10" customFormat="1" ht="56.25">
      <c r="A109" s="17" t="s">
        <v>58</v>
      </c>
      <c r="B109" s="18" t="s">
        <v>81</v>
      </c>
      <c r="C109" s="18" t="s">
        <v>95</v>
      </c>
      <c r="D109" s="18" t="s">
        <v>5</v>
      </c>
      <c r="E109" s="19">
        <f t="shared" si="14"/>
        <v>7955.6</v>
      </c>
      <c r="F109" s="19">
        <v>238.6</v>
      </c>
      <c r="G109" s="19">
        <v>7717</v>
      </c>
      <c r="H109" s="19"/>
      <c r="I109" s="17" t="s">
        <v>17</v>
      </c>
    </row>
    <row r="110" spans="1:9" s="10" customFormat="1" ht="56.25">
      <c r="A110" s="17" t="s">
        <v>59</v>
      </c>
      <c r="B110" s="18" t="s">
        <v>81</v>
      </c>
      <c r="C110" s="18" t="s">
        <v>95</v>
      </c>
      <c r="D110" s="18" t="s">
        <v>5</v>
      </c>
      <c r="E110" s="19">
        <f t="shared" si="14"/>
        <v>7955.6</v>
      </c>
      <c r="F110" s="19">
        <v>238.6</v>
      </c>
      <c r="G110" s="19">
        <v>7717</v>
      </c>
      <c r="H110" s="19"/>
      <c r="I110" s="17" t="s">
        <v>17</v>
      </c>
    </row>
    <row r="111" spans="1:9" s="10" customFormat="1" ht="56.25">
      <c r="A111" s="17" t="s">
        <v>60</v>
      </c>
      <c r="B111" s="18" t="s">
        <v>81</v>
      </c>
      <c r="C111" s="18" t="s">
        <v>95</v>
      </c>
      <c r="D111" s="18" t="s">
        <v>5</v>
      </c>
      <c r="E111" s="19">
        <f t="shared" si="14"/>
        <v>7955.6</v>
      </c>
      <c r="F111" s="19">
        <v>238.6</v>
      </c>
      <c r="G111" s="19">
        <v>7717</v>
      </c>
      <c r="H111" s="19"/>
      <c r="I111" s="17" t="s">
        <v>17</v>
      </c>
    </row>
    <row r="112" spans="1:9" s="10" customFormat="1" ht="56.25">
      <c r="A112" s="17" t="s">
        <v>61</v>
      </c>
      <c r="B112" s="18" t="s">
        <v>81</v>
      </c>
      <c r="C112" s="18" t="s">
        <v>95</v>
      </c>
      <c r="D112" s="18" t="s">
        <v>5</v>
      </c>
      <c r="E112" s="19">
        <f t="shared" si="14"/>
        <v>7955.6</v>
      </c>
      <c r="F112" s="19">
        <v>238.6</v>
      </c>
      <c r="G112" s="19">
        <v>7717</v>
      </c>
      <c r="H112" s="19"/>
      <c r="I112" s="17" t="s">
        <v>17</v>
      </c>
    </row>
    <row r="113" spans="1:9" s="11" customFormat="1" ht="56.25">
      <c r="A113" s="17" t="s">
        <v>62</v>
      </c>
      <c r="B113" s="18" t="s">
        <v>81</v>
      </c>
      <c r="C113" s="18" t="s">
        <v>95</v>
      </c>
      <c r="D113" s="18" t="s">
        <v>5</v>
      </c>
      <c r="E113" s="19">
        <f t="shared" si="14"/>
        <v>7955.6</v>
      </c>
      <c r="F113" s="19">
        <v>238.6</v>
      </c>
      <c r="G113" s="19">
        <v>7717</v>
      </c>
      <c r="H113" s="19"/>
      <c r="I113" s="17" t="s">
        <v>17</v>
      </c>
    </row>
    <row r="114" spans="1:9" s="10" customFormat="1" ht="56.25">
      <c r="A114" s="17" t="s">
        <v>63</v>
      </c>
      <c r="B114" s="18" t="s">
        <v>81</v>
      </c>
      <c r="C114" s="18" t="s">
        <v>95</v>
      </c>
      <c r="D114" s="18" t="s">
        <v>5</v>
      </c>
      <c r="E114" s="19">
        <f t="shared" si="14"/>
        <v>7955.6</v>
      </c>
      <c r="F114" s="19">
        <v>238.6</v>
      </c>
      <c r="G114" s="19">
        <v>7717</v>
      </c>
      <c r="H114" s="19"/>
      <c r="I114" s="17" t="s">
        <v>17</v>
      </c>
    </row>
    <row r="115" spans="1:9" s="10" customFormat="1" ht="56.25">
      <c r="A115" s="17" t="s">
        <v>64</v>
      </c>
      <c r="B115" s="18" t="s">
        <v>81</v>
      </c>
      <c r="C115" s="18" t="s">
        <v>95</v>
      </c>
      <c r="D115" s="18" t="s">
        <v>5</v>
      </c>
      <c r="E115" s="19">
        <f t="shared" si="14"/>
        <v>7955.6</v>
      </c>
      <c r="F115" s="19">
        <v>238.6</v>
      </c>
      <c r="G115" s="19">
        <v>7717</v>
      </c>
      <c r="H115" s="19"/>
      <c r="I115" s="17" t="s">
        <v>17</v>
      </c>
    </row>
    <row r="116" spans="1:9" s="10" customFormat="1" ht="56.25">
      <c r="A116" s="17" t="s">
        <v>148</v>
      </c>
      <c r="B116" s="18" t="s">
        <v>81</v>
      </c>
      <c r="C116" s="18" t="s">
        <v>95</v>
      </c>
      <c r="D116" s="18" t="s">
        <v>5</v>
      </c>
      <c r="E116" s="19">
        <f t="shared" ref="E116" si="15">SUM(F116:H116)</f>
        <v>7955.7</v>
      </c>
      <c r="F116" s="19">
        <v>238.7</v>
      </c>
      <c r="G116" s="19">
        <v>7717</v>
      </c>
      <c r="H116" s="19"/>
      <c r="I116" s="17" t="s">
        <v>17</v>
      </c>
    </row>
    <row r="117" spans="1:9" s="13" customFormat="1" ht="18.75">
      <c r="A117" s="36" t="s">
        <v>3</v>
      </c>
      <c r="B117" s="36"/>
      <c r="C117" s="36"/>
      <c r="D117" s="37"/>
      <c r="E117" s="38">
        <f>SUM(E65:E116)</f>
        <v>411784.6999999999</v>
      </c>
      <c r="F117" s="38">
        <f>SUM(F65:F116)</f>
        <v>14550.000000000013</v>
      </c>
      <c r="G117" s="38">
        <f>SUM(G65:G116)</f>
        <v>397234.7</v>
      </c>
      <c r="H117" s="38"/>
      <c r="I117" s="37"/>
    </row>
    <row r="118" spans="1:9" s="10" customFormat="1" ht="75">
      <c r="A118" s="29" t="s">
        <v>156</v>
      </c>
      <c r="B118" s="15"/>
      <c r="C118" s="15"/>
      <c r="D118" s="16"/>
      <c r="E118" s="16"/>
      <c r="F118" s="16"/>
      <c r="G118" s="16"/>
      <c r="H118" s="16"/>
      <c r="I118" s="16"/>
    </row>
    <row r="119" spans="1:9" s="10" customFormat="1" ht="75">
      <c r="A119" s="39" t="s">
        <v>65</v>
      </c>
      <c r="B119" s="40" t="s">
        <v>81</v>
      </c>
      <c r="C119" s="40" t="s">
        <v>94</v>
      </c>
      <c r="D119" s="40" t="s">
        <v>18</v>
      </c>
      <c r="E119" s="20">
        <f>SUM(F119:H119)</f>
        <v>557530.9</v>
      </c>
      <c r="F119" s="20">
        <v>105930.9</v>
      </c>
      <c r="G119" s="20">
        <v>451600</v>
      </c>
      <c r="H119" s="18"/>
      <c r="I119" s="17" t="s">
        <v>2</v>
      </c>
    </row>
    <row r="120" spans="1:9" s="10" customFormat="1" ht="18.75">
      <c r="A120" s="21" t="s">
        <v>3</v>
      </c>
      <c r="B120" s="21"/>
      <c r="C120" s="21"/>
      <c r="D120" s="16"/>
      <c r="E120" s="27">
        <f>SUM(F120:H120)</f>
        <v>557530.9</v>
      </c>
      <c r="F120" s="22">
        <f>IF(SUMIF(F$119:F$119, "&gt;=0")&lt;&gt;0, SUMIF(F$119:F$119, "&gt;=0"), "-")</f>
        <v>105930.9</v>
      </c>
      <c r="G120" s="22">
        <f>IF(SUMIF(G$119:G$119, "&gt;=0")&lt;&gt;0, SUMIF(G$119:G$119, "&gt;=0"), "-")</f>
        <v>451600</v>
      </c>
      <c r="H120" s="24"/>
      <c r="I120" s="16"/>
    </row>
    <row r="121" spans="1:9" s="10" customFormat="1" ht="112.5">
      <c r="A121" s="29" t="s">
        <v>159</v>
      </c>
      <c r="B121" s="15"/>
      <c r="C121" s="15"/>
      <c r="D121" s="16"/>
      <c r="E121" s="16"/>
      <c r="F121" s="16"/>
      <c r="G121" s="16"/>
      <c r="H121" s="16"/>
      <c r="I121" s="16"/>
    </row>
    <row r="122" spans="1:9" s="10" customFormat="1" ht="56.25">
      <c r="A122" s="17" t="s">
        <v>122</v>
      </c>
      <c r="B122" s="18" t="s">
        <v>81</v>
      </c>
      <c r="C122" s="18" t="s">
        <v>121</v>
      </c>
      <c r="D122" s="18" t="s">
        <v>120</v>
      </c>
      <c r="E122" s="19">
        <f>SUM(F122:H122)</f>
        <v>6940.1</v>
      </c>
      <c r="F122" s="19">
        <v>6940.1</v>
      </c>
      <c r="G122" s="20">
        <v>0</v>
      </c>
      <c r="H122" s="18"/>
      <c r="I122" s="17" t="s">
        <v>7</v>
      </c>
    </row>
    <row r="123" spans="1:9" s="10" customFormat="1" ht="18.75">
      <c r="A123" s="21" t="s">
        <v>3</v>
      </c>
      <c r="B123" s="21"/>
      <c r="C123" s="21"/>
      <c r="D123" s="16"/>
      <c r="E123" s="27">
        <f>SUM(F123:H123)</f>
        <v>6940.1</v>
      </c>
      <c r="F123" s="22">
        <f>IF(SUMIF(F$122:F$122, "&gt;=0")&lt;&gt;0, SUMIF(F$122:F$122, "&gt;=0"), "-")</f>
        <v>6940.1</v>
      </c>
      <c r="G123" s="22">
        <v>0</v>
      </c>
      <c r="H123" s="22"/>
      <c r="I123" s="16"/>
    </row>
    <row r="124" spans="1:9" s="10" customFormat="1" ht="112.5">
      <c r="A124" s="29" t="s">
        <v>157</v>
      </c>
      <c r="B124" s="18"/>
      <c r="C124" s="18"/>
      <c r="D124" s="18"/>
      <c r="E124" s="19"/>
      <c r="F124" s="19"/>
      <c r="G124" s="20"/>
      <c r="H124" s="18"/>
      <c r="I124" s="17"/>
    </row>
    <row r="125" spans="1:9" s="10" customFormat="1" ht="187.5">
      <c r="A125" s="17" t="s">
        <v>67</v>
      </c>
      <c r="B125" s="18" t="s">
        <v>81</v>
      </c>
      <c r="C125" s="18" t="s">
        <v>96</v>
      </c>
      <c r="D125" s="18" t="s">
        <v>5</v>
      </c>
      <c r="E125" s="19">
        <f t="shared" ref="E125:E126" si="16">SUM(F125:H125)</f>
        <v>31320</v>
      </c>
      <c r="F125" s="19">
        <v>31320</v>
      </c>
      <c r="G125" s="20">
        <v>0</v>
      </c>
      <c r="H125" s="18"/>
      <c r="I125" s="17" t="s">
        <v>2</v>
      </c>
    </row>
    <row r="126" spans="1:9" s="10" customFormat="1" ht="112.5">
      <c r="A126" s="17" t="s">
        <v>97</v>
      </c>
      <c r="B126" s="18" t="s">
        <v>81</v>
      </c>
      <c r="C126" s="18" t="s">
        <v>123</v>
      </c>
      <c r="D126" s="18" t="s">
        <v>5</v>
      </c>
      <c r="E126" s="19">
        <f t="shared" si="16"/>
        <v>30000</v>
      </c>
      <c r="F126" s="19">
        <v>30000</v>
      </c>
      <c r="G126" s="20">
        <v>0</v>
      </c>
      <c r="H126" s="18"/>
      <c r="I126" s="17" t="s">
        <v>66</v>
      </c>
    </row>
    <row r="127" spans="1:9" s="10" customFormat="1" ht="18.75">
      <c r="A127" s="21" t="s">
        <v>3</v>
      </c>
      <c r="B127" s="21"/>
      <c r="C127" s="21"/>
      <c r="D127" s="16"/>
      <c r="E127" s="27">
        <f>SUM(F127:H127)</f>
        <v>61320</v>
      </c>
      <c r="F127" s="22">
        <f>SUM(F124:F126)</f>
        <v>61320</v>
      </c>
      <c r="G127" s="22">
        <f>SUM(G124:G126)</f>
        <v>0</v>
      </c>
      <c r="H127" s="22"/>
      <c r="I127" s="17"/>
    </row>
    <row r="128" spans="1:9" s="10" customFormat="1" ht="112.5">
      <c r="A128" s="29" t="s">
        <v>158</v>
      </c>
      <c r="B128" s="15"/>
      <c r="C128" s="15"/>
      <c r="D128" s="16"/>
      <c r="E128" s="16"/>
      <c r="F128" s="16"/>
      <c r="G128" s="16"/>
      <c r="H128" s="16"/>
      <c r="I128" s="16"/>
    </row>
    <row r="129" spans="1:9" s="10" customFormat="1" ht="56.25">
      <c r="A129" s="17" t="s">
        <v>68</v>
      </c>
      <c r="B129" s="18" t="s">
        <v>81</v>
      </c>
      <c r="C129" s="18"/>
      <c r="D129" s="18" t="s">
        <v>5</v>
      </c>
      <c r="E129" s="19">
        <f t="shared" ref="E129:E131" si="17">SUM(F129:H129)</f>
        <v>24475.4</v>
      </c>
      <c r="F129" s="19">
        <v>7769.5</v>
      </c>
      <c r="G129" s="19">
        <v>16705.900000000001</v>
      </c>
      <c r="H129" s="18"/>
      <c r="I129" s="17" t="s">
        <v>8</v>
      </c>
    </row>
    <row r="130" spans="1:9" s="10" customFormat="1" ht="56.25">
      <c r="A130" s="41" t="s">
        <v>107</v>
      </c>
      <c r="B130" s="18" t="s">
        <v>81</v>
      </c>
      <c r="C130" s="18"/>
      <c r="D130" s="18" t="s">
        <v>103</v>
      </c>
      <c r="E130" s="19">
        <f t="shared" si="17"/>
        <v>17175.099999999999</v>
      </c>
      <c r="F130" s="19">
        <v>5452</v>
      </c>
      <c r="G130" s="19">
        <v>11723.1</v>
      </c>
      <c r="H130" s="18"/>
      <c r="I130" s="17" t="s">
        <v>6</v>
      </c>
    </row>
    <row r="131" spans="1:9" s="10" customFormat="1" ht="56.25">
      <c r="A131" s="17" t="s">
        <v>108</v>
      </c>
      <c r="B131" s="18" t="s">
        <v>81</v>
      </c>
      <c r="C131" s="18"/>
      <c r="D131" s="18" t="s">
        <v>103</v>
      </c>
      <c r="E131" s="19">
        <f t="shared" si="17"/>
        <v>16068</v>
      </c>
      <c r="F131" s="19">
        <v>5100.6000000000004</v>
      </c>
      <c r="G131" s="19">
        <v>10967.4</v>
      </c>
      <c r="H131" s="18"/>
      <c r="I131" s="17" t="s">
        <v>6</v>
      </c>
    </row>
    <row r="132" spans="1:9" s="10" customFormat="1" ht="18.75">
      <c r="A132" s="21" t="s">
        <v>3</v>
      </c>
      <c r="B132" s="21"/>
      <c r="C132" s="21"/>
      <c r="D132" s="16"/>
      <c r="E132" s="27">
        <f>SUM(F132:H132)</f>
        <v>57718.5</v>
      </c>
      <c r="F132" s="22">
        <f>SUM(F129:F131)</f>
        <v>18322.099999999999</v>
      </c>
      <c r="G132" s="22">
        <f>SUM(G129:G131)</f>
        <v>39396.400000000001</v>
      </c>
      <c r="H132" s="24"/>
      <c r="I132" s="16"/>
    </row>
    <row r="133" spans="1:9" s="10" customFormat="1" ht="18.75">
      <c r="A133" s="42" t="s">
        <v>69</v>
      </c>
      <c r="B133" s="43"/>
      <c r="C133" s="43"/>
      <c r="D133" s="16"/>
      <c r="E133" s="27">
        <f>SUM(F133:H133)</f>
        <v>2564775.67</v>
      </c>
      <c r="F133" s="22">
        <f>SUM(F10,F16,F21,F26,F30,F34,F50,F54,F57,F60,F63,F117,F120,F123,F127,F132)</f>
        <v>863646.07</v>
      </c>
      <c r="G133" s="22">
        <f>SUM(G10,G16,G21,G26,G30,G34,G50,G54,G57,G60,G63,G117,G120,G123,G127,G132)</f>
        <v>1701129.5999999999</v>
      </c>
      <c r="H133" s="22">
        <f>SUM(H10,H16,H21,H26,H30,H34,H50,H54,H57,H60,H63,H117,H120,H123,H127,H132)</f>
        <v>0</v>
      </c>
      <c r="I133" s="16"/>
    </row>
  </sheetData>
  <mergeCells count="8">
    <mergeCell ref="I4:I5"/>
    <mergeCell ref="A1:I1"/>
    <mergeCell ref="A4:A5"/>
    <mergeCell ref="B4:B5"/>
    <mergeCell ref="C4:C5"/>
    <mergeCell ref="D4:D5"/>
    <mergeCell ref="E4:E5"/>
    <mergeCell ref="F4:H4"/>
  </mergeCells>
  <pageMargins left="0.78740157480314965" right="0.39370078740157483" top="0.39370078740157483" bottom="0.39370078740157483" header="0.31496062992125984" footer="0.31496062992125984"/>
  <pageSetup paperSize="9" scale="5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Королёва Елена Геннадьевна</dc:creator>
  <cp:lastModifiedBy>Emelyanova</cp:lastModifiedBy>
  <cp:lastPrinted>2019-10-28T07:54:51Z</cp:lastPrinted>
  <dcterms:created xsi:type="dcterms:W3CDTF">2019-09-12T07:24:58Z</dcterms:created>
  <dcterms:modified xsi:type="dcterms:W3CDTF">2019-10-28T07:54:59Z</dcterms:modified>
</cp:coreProperties>
</file>