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075" windowHeight="9900" activeTab="2"/>
  </bookViews>
  <sheets>
    <sheet name="Data" sheetId="1" r:id="rId1"/>
    <sheet name="Data (2)" sheetId="2" r:id="rId2"/>
    <sheet name="Data (3)" sheetId="3" r:id="rId3"/>
  </sheets>
  <calcPr calcId="125725"/>
</workbook>
</file>

<file path=xl/calcChain.xml><?xml version="1.0" encoding="utf-8"?>
<calcChain xmlns="http://schemas.openxmlformats.org/spreadsheetml/2006/main">
  <c r="N15" i="3"/>
  <c r="N9"/>
  <c r="N11"/>
  <c r="N16" i="2"/>
  <c r="G22" i="1"/>
  <c r="M13"/>
  <c r="G13"/>
  <c r="S22"/>
  <c r="K30"/>
  <c r="I28"/>
  <c r="I27"/>
  <c r="S13" l="1"/>
  <c r="I30" l="1"/>
  <c r="Q30" s="1"/>
  <c r="K28"/>
  <c r="Q28" s="1"/>
  <c r="K29"/>
  <c r="I29"/>
  <c r="Q29" s="1"/>
  <c r="K26"/>
  <c r="I26"/>
  <c r="Q26" s="1"/>
  <c r="K27"/>
  <c r="Q27" s="1"/>
  <c r="K25"/>
  <c r="I25"/>
  <c r="K24"/>
  <c r="I24"/>
  <c r="AD22"/>
  <c r="AF22"/>
  <c r="AG22" l="1"/>
  <c r="Q24"/>
  <c r="Q25"/>
  <c r="Q22" l="1"/>
  <c r="T22" l="1"/>
  <c r="Q13"/>
  <c r="V22" l="1"/>
  <c r="T13"/>
  <c r="W22" l="1"/>
  <c r="V13"/>
  <c r="X22" l="1"/>
  <c r="X13" s="1"/>
  <c r="W13"/>
</calcChain>
</file>

<file path=xl/sharedStrings.xml><?xml version="1.0" encoding="utf-8"?>
<sst xmlns="http://schemas.openxmlformats.org/spreadsheetml/2006/main" count="389" uniqueCount="127">
  <si>
    <t>13</t>
  </si>
  <si>
    <t>Объем субвенций, выделяемых из бюджета Удмуртской Республики на осуществление отдельных государственных полномочий  по предоставлению меры социальной поддержки в виде уменьшения размера платы за коммунальные услуги по отоплению и горячему водоснабжению ( в отсутствие централизованного горячего водоснабжения) в связи с ограничением роста платы граждан за коммунальные услуги с учетом корректировки
(в ЗАКОН)</t>
  </si>
  <si>
    <t>Норматив4</t>
  </si>
  <si>
    <t>Муниципальные образования : Муниципальные образования: Тип МО</t>
  </si>
  <si>
    <t>МКД  (10 и свыше эт.)_1</t>
  </si>
  <si>
    <t>2021 год</t>
  </si>
  <si>
    <t>06.</t>
  </si>
  <si>
    <t>5</t>
  </si>
  <si>
    <t>Распределение субсидии</t>
  </si>
  <si>
    <t>Расход муниципального образования по предоставлению меры социальной поддержки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</si>
  <si>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Индикатор сохранения</t>
  </si>
  <si>
    <t>Норматив3</t>
  </si>
  <si>
    <t>Корректировка (очередной год)</t>
  </si>
  <si>
    <t>12</t>
  </si>
  <si>
    <t>Единица измерения</t>
  </si>
  <si>
    <t>28.</t>
  </si>
  <si>
    <t>Гкал/куб.м</t>
  </si>
  <si>
    <t>4</t>
  </si>
  <si>
    <t>Норматив2</t>
  </si>
  <si>
    <t>11</t>
  </si>
  <si>
    <t>Код показателя</t>
  </si>
  <si>
    <t>Муниципальные образования : Наименование</t>
  </si>
  <si>
    <t>Прогноз(роспись) 1ГПП</t>
  </si>
  <si>
    <t>руб.за куб.м</t>
  </si>
  <si>
    <t>Алнашский район</t>
  </si>
  <si>
    <t>3</t>
  </si>
  <si>
    <t>город Воткинск</t>
  </si>
  <si>
    <t>МР</t>
  </si>
  <si>
    <t>01.</t>
  </si>
  <si>
    <t>МКД, жилые дома (3-4эт.)</t>
  </si>
  <si>
    <t>Вавожский район</t>
  </si>
  <si>
    <t>10</t>
  </si>
  <si>
    <t>Балезинский район</t>
  </si>
  <si>
    <t>Норматив1</t>
  </si>
  <si>
    <t>ГО</t>
  </si>
  <si>
    <t>Общее количество граждан, постоянно и временно проживающих в жилых помещениях в многоквартирных домах и жилых домах, имеющих право на получение мер социальной поддержки</t>
  </si>
  <si>
    <t>Прогноз(роспись) 2ГПП</t>
  </si>
  <si>
    <t>04.</t>
  </si>
  <si>
    <t>Муниципальное образование</t>
  </si>
  <si>
    <t>2</t>
  </si>
  <si>
    <t>Количество</t>
  </si>
  <si>
    <t>Наименование</t>
  </si>
  <si>
    <t>07.</t>
  </si>
  <si>
    <t>Глазовский район</t>
  </si>
  <si>
    <t>Расчетная величина тарифа обоснованнная Министерством энергетики и ЖКХ УР  на тепловую энергию на 1 и 2 полугодие текущего года</t>
  </si>
  <si>
    <t>26.</t>
  </si>
  <si>
    <t>Гкал/ кв. м</t>
  </si>
  <si>
    <t>1</t>
  </si>
  <si>
    <t/>
  </si>
  <si>
    <t>МКД, жилой дом (1эт.)</t>
  </si>
  <si>
    <t>Воткинский район</t>
  </si>
  <si>
    <t>МКД, жилые дома (5-9эт.)_3</t>
  </si>
  <si>
    <t>29.</t>
  </si>
  <si>
    <t>Норматив расходов муниципального образования на обеспечение осуществления отдельных государственных полномочий, утвержденный в порядке, установленном уполномоченным органом</t>
  </si>
  <si>
    <t>30.</t>
  </si>
  <si>
    <t>город Глазов</t>
  </si>
  <si>
    <t>21</t>
  </si>
  <si>
    <t>МКД, жилые дома (5-9эт.)_2</t>
  </si>
  <si>
    <t>Общая площадь жилых помещений в многоквартирных домах и жилых домах, в которых проживают граждане, имеющие право на получение мер социальной поддержки по отоплению, в  муниципальном образовании</t>
  </si>
  <si>
    <t>руб/тыс. кв.м.</t>
  </si>
  <si>
    <t>Граховский район</t>
  </si>
  <si>
    <t>руб./Гкал</t>
  </si>
  <si>
    <t>18</t>
  </si>
  <si>
    <t>Норматив9</t>
  </si>
  <si>
    <t>Количество2</t>
  </si>
  <si>
    <t>Временный показатель удельного расхода тепловой энергии на подогрев воды для оргинизаций коммунального комплекса, утвержденный Правительством УР(норматив расхода тепловой энергии, используемый на подогрев воды в целях предоставления коммунальной услуги по горячему водоснабжению, установленный в соответсвии с законодательством РФ)</t>
  </si>
  <si>
    <t>Норматив потребления коммунальной услуги по горячему водоснабжению, установленный в соответсвии с законодательством РФ</t>
  </si>
  <si>
    <t>Муниципальные образования : Код</t>
  </si>
  <si>
    <t>20</t>
  </si>
  <si>
    <t>02.</t>
  </si>
  <si>
    <t>КБК:</t>
  </si>
  <si>
    <t>Муниципальные образования : Описание</t>
  </si>
  <si>
    <t>МКД, жилые дома (5-9эт.)_1</t>
  </si>
  <si>
    <t>2020 год</t>
  </si>
  <si>
    <t>тыс. руб.</t>
  </si>
  <si>
    <t xml:space="preserve"> Норматив потребления коммунальной услуги по отоплению в зависимости от этажности дома, установленный в соответствии с законодательством РФ</t>
  </si>
  <si>
    <t>17</t>
  </si>
  <si>
    <t>Норматив8</t>
  </si>
  <si>
    <t>05.</t>
  </si>
  <si>
    <t>Прогноз(роспись) ОФГ</t>
  </si>
  <si>
    <t>Этажность дома</t>
  </si>
  <si>
    <t>Расходы  муниципального образования на обеспечение осуществления отдельных государственных полномочий</t>
  </si>
  <si>
    <t>9</t>
  </si>
  <si>
    <t>1-е полугодие</t>
  </si>
  <si>
    <t>Объем субвенций, выделяемых из бюджета Удмуртской Республики на осуществление отдельных государственных полномочий  по предоставлению меры социальной поддержки в виде уменьшения размера платы за коммунальные услуги по отоплению и горячему водоснабжению ( в отсутствие централизованного горячего водоснабжения) в связи с ограничением роста платы граждан за коммунальные услуги</t>
  </si>
  <si>
    <t>Норматив7</t>
  </si>
  <si>
    <t>16</t>
  </si>
  <si>
    <t>Категории домов : Наименование</t>
  </si>
  <si>
    <t>Распределение субвенции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</si>
  <si>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МКД, жилой дом (2эт.)</t>
  </si>
  <si>
    <t>8</t>
  </si>
  <si>
    <t>Всего</t>
  </si>
  <si>
    <t>Норматив6</t>
  </si>
  <si>
    <t>15</t>
  </si>
  <si>
    <t>Прогноз 1ГПП</t>
  </si>
  <si>
    <t>2-е полугодие</t>
  </si>
  <si>
    <t>Размер субсидии2</t>
  </si>
  <si>
    <t>куб. м на 1 человека</t>
  </si>
  <si>
    <t>город Можга</t>
  </si>
  <si>
    <t>7</t>
  </si>
  <si>
    <t>14</t>
  </si>
  <si>
    <t>Корректировка</t>
  </si>
  <si>
    <t>Норматив5</t>
  </si>
  <si>
    <t>МКД  (10 и свыше эт.)_2</t>
  </si>
  <si>
    <t>Прогноз 2ГПП</t>
  </si>
  <si>
    <t>Код</t>
  </si>
  <si>
    <t>кв.м</t>
  </si>
  <si>
    <t>Тариф на тепловую энергию для ресурсоснабжающей организации, установленный в соответствии с законодательством РФ о государственном регулировании цен (тарифов), соответственно на 1 и 2 полугодие текущего года</t>
  </si>
  <si>
    <t>03.</t>
  </si>
  <si>
    <t>Дебёсский район</t>
  </si>
  <si>
    <t>6</t>
  </si>
  <si>
    <t>город Ижевск</t>
  </si>
  <si>
    <t>Размер субсидии</t>
  </si>
  <si>
    <t>833 1003 3410806800 530 251 Рег</t>
  </si>
  <si>
    <t>з/плата</t>
  </si>
  <si>
    <t>текущие</t>
  </si>
  <si>
    <t>всего</t>
  </si>
  <si>
    <t>2022 год</t>
  </si>
  <si>
    <t>Наименование МО</t>
  </si>
  <si>
    <t>Расчетная величина тарифа обоснованнная Министерством строительства,  ЖКХ и энергетики УР  на тепловую энергию на 1 и 2 полугодие текущего года</t>
  </si>
  <si>
    <t>чел.</t>
  </si>
  <si>
    <t>Норматив расхода тепловой энерги, используемый на подогрев холодной воды для  предоставления коммунальной услуги по горячему водоснабжению</t>
  </si>
  <si>
    <t>Расчет потребности по предоставлению мер дополнительной социальной поддержки граждан по оплате коммунальной услуги по горячему водоснабжению для ПАО "Т Плюс" на 2019 год</t>
  </si>
  <si>
    <t>факт 2018г. -10726,9 тыс.руб.</t>
  </si>
  <si>
    <t>2019  год</t>
  </si>
  <si>
    <t>2018  год</t>
  </si>
  <si>
    <t>Итого: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</si>
</sst>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C7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8E1FC"/>
        <bgColor indexed="64"/>
      </patternFill>
    </fill>
  </fills>
  <borders count="17">
    <border>
      <left/>
      <right/>
      <top/>
      <bottom/>
      <diagonal/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  <diagonal/>
    </border>
    <border>
      <left style="hair">
        <color rgb="FF99A8AC"/>
      </left>
      <right/>
      <top style="hair">
        <color rgb="FF99A8AC"/>
      </top>
      <bottom style="hair">
        <color rgb="FF99A8AC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99A8AC"/>
      </right>
      <top style="hair">
        <color rgb="FF99A8AC"/>
      </top>
      <bottom style="hair">
        <color rgb="FF99A8A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0" xfId="0" applyFont="1"/>
    <xf numFmtId="3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2" fillId="0" borderId="6" xfId="0" quotePrefix="1" applyFont="1" applyBorder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5" borderId="5" xfId="0" quotePrefix="1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Alignment="1">
      <alignment horizontal="right" vertical="center"/>
    </xf>
    <xf numFmtId="49" fontId="3" fillId="6" borderId="7" xfId="0" applyNumberFormat="1" applyFont="1" applyFill="1" applyBorder="1"/>
    <xf numFmtId="0" fontId="2" fillId="2" borderId="2" xfId="0" quotePrefix="1" applyNumberFormat="1" applyFont="1" applyFill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2" fillId="5" borderId="6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165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quotePrefix="1" applyFont="1" applyFill="1" applyBorder="1" applyProtection="1">
      <protection locked="0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top" wrapText="1"/>
      <protection locked="0"/>
    </xf>
    <xf numFmtId="1" fontId="2" fillId="7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Alignment="1">
      <alignment horizontal="left" vertical="top" wrapText="1"/>
    </xf>
    <xf numFmtId="0" fontId="3" fillId="0" borderId="0" xfId="0" applyFont="1" applyProtection="1">
      <protection locked="0"/>
    </xf>
    <xf numFmtId="0" fontId="0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164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6" xfId="0" applyFont="1" applyBorder="1" applyProtection="1">
      <protection locked="0"/>
    </xf>
    <xf numFmtId="165" fontId="3" fillId="0" borderId="0" xfId="0" applyNumberFormat="1" applyFont="1" applyAlignment="1">
      <alignment horizontal="right" vertical="center"/>
    </xf>
    <xf numFmtId="0" fontId="3" fillId="0" borderId="6" xfId="0" applyFont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1" fontId="5" fillId="2" borderId="1" xfId="0" applyNumberFormat="1" applyFont="1" applyFill="1" applyBorder="1" applyAlignment="1" applyProtection="1">
      <alignment horizontal="lef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3" fillId="2" borderId="2" xfId="0" quotePrefix="1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3" fillId="2" borderId="4" xfId="0" quotePrefix="1" applyFont="1" applyFill="1" applyBorder="1" applyProtection="1">
      <protection locked="0"/>
    </xf>
    <xf numFmtId="0" fontId="2" fillId="2" borderId="1" xfId="0" quotePrefix="1" applyNumberFormat="1" applyFont="1" applyFill="1" applyBorder="1" applyAlignment="1" applyProtection="1">
      <alignment horizontal="left" vertical="top"/>
      <protection locked="0"/>
    </xf>
    <xf numFmtId="4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justify" vertical="top"/>
    </xf>
    <xf numFmtId="0" fontId="3" fillId="0" borderId="0" xfId="0" applyNumberFormat="1" applyFont="1" applyAlignment="1">
      <alignment horizontal="right" vertical="center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 applyProtection="1">
      <alignment horizontal="center"/>
      <protection locked="0"/>
    </xf>
    <xf numFmtId="49" fontId="3" fillId="4" borderId="0" xfId="0" applyNumberFormat="1" applyFont="1" applyFill="1" applyAlignment="1">
      <alignment horizontal="justify" vertical="top"/>
    </xf>
    <xf numFmtId="0" fontId="3" fillId="2" borderId="1" xfId="0" quotePrefix="1" applyNumberFormat="1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Alignment="1">
      <alignment horizontal="right" vertical="center"/>
    </xf>
    <xf numFmtId="4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166" fontId="0" fillId="4" borderId="0" xfId="0" applyNumberFormat="1" applyFill="1"/>
    <xf numFmtId="0" fontId="0" fillId="4" borderId="0" xfId="0" applyFill="1"/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quotePrefix="1" applyFont="1" applyBorder="1" applyAlignment="1" applyProtection="1">
      <alignment horizontal="center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Fill="1" applyAlignment="1">
      <alignment horizontal="right" vertical="center"/>
    </xf>
    <xf numFmtId="0" fontId="2" fillId="0" borderId="6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2" fillId="0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quotePrefix="1" applyNumberFormat="1" applyFont="1" applyFill="1" applyBorder="1" applyAlignment="1" applyProtection="1">
      <alignment horizontal="left" vertical="center" wrapText="1"/>
      <protection locked="0"/>
    </xf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justify" vertical="top"/>
    </xf>
    <xf numFmtId="164" fontId="3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justify" vertical="center"/>
    </xf>
    <xf numFmtId="0" fontId="2" fillId="0" borderId="6" xfId="0" quotePrefix="1" applyFont="1" applyBorder="1" applyAlignment="1" applyProtection="1">
      <alignment horizontal="center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quotePrefix="1" applyFont="1" applyBorder="1" applyAlignment="1" applyProtection="1">
      <alignment horizontal="center"/>
      <protection locked="0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quotePrefix="1" applyNumberFormat="1" applyFont="1" applyFill="1" applyBorder="1" applyAlignment="1" applyProtection="1">
      <alignment horizontal="center" vertical="center" wrapText="1"/>
      <protection locked="0"/>
    </xf>
    <xf numFmtId="1" fontId="2" fillId="7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right" vertical="center"/>
      <protection locked="0"/>
    </xf>
    <xf numFmtId="0" fontId="2" fillId="0" borderId="6" xfId="0" quotePrefix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quotePrefix="1" applyFont="1" applyBorder="1" applyAlignment="1" applyProtection="1">
      <alignment horizontal="center"/>
      <protection locked="0"/>
    </xf>
    <xf numFmtId="0" fontId="2" fillId="0" borderId="13" xfId="0" quotePrefix="1" applyFont="1" applyBorder="1" applyAlignment="1" applyProtection="1">
      <alignment horizontal="center"/>
      <protection locked="0"/>
    </xf>
    <xf numFmtId="0" fontId="2" fillId="0" borderId="10" xfId="0" quotePrefix="1" applyFont="1" applyBorder="1" applyAlignment="1" applyProtection="1">
      <alignment horizontal="center"/>
      <protection locked="0"/>
    </xf>
    <xf numFmtId="1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6" fillId="0" borderId="12" xfId="0" applyFont="1" applyBorder="1"/>
    <xf numFmtId="164" fontId="6" fillId="0" borderId="12" xfId="0" applyNumberFormat="1" applyFont="1" applyBorder="1"/>
  </cellXfs>
  <cellStyles count="2">
    <cellStyle name="Обычный" xfId="0" builtinId="0"/>
    <cellStyle name="Обычный_Лист1_Лист1" xfId="1"/>
  </cellStyles>
  <dxfs count="9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view="pageBreakPreview" zoomScale="85" zoomScaleNormal="100" zoomScaleSheetLayoutView="85" workbookViewId="0">
      <pane xSplit="6" topLeftCell="H1" activePane="topRight" state="frozen"/>
      <selection activeCell="A10" sqref="A10"/>
      <selection pane="topRight" activeCell="Q24" sqref="Q24"/>
    </sheetView>
  </sheetViews>
  <sheetFormatPr defaultRowHeight="15"/>
  <cols>
    <col min="1" max="1" width="5.85546875" customWidth="1"/>
    <col min="2" max="2" width="22.28515625" customWidth="1"/>
    <col min="3" max="4" width="8.85546875" hidden="1" customWidth="1"/>
    <col min="5" max="5" width="18.28515625" customWidth="1"/>
    <col min="6" max="6" width="8.85546875" hidden="1" customWidth="1"/>
    <col min="7" max="7" width="19" customWidth="1"/>
    <col min="8" max="9" width="13" customWidth="1"/>
    <col min="10" max="10" width="13.140625" customWidth="1"/>
    <col min="11" max="11" width="16.140625" customWidth="1"/>
    <col min="12" max="12" width="16.42578125" customWidth="1"/>
    <col min="13" max="13" width="16.140625" customWidth="1"/>
    <col min="14" max="14" width="14.7109375" customWidth="1"/>
    <col min="15" max="15" width="25.5703125" customWidth="1"/>
    <col min="16" max="16" width="16.140625" customWidth="1"/>
    <col min="17" max="17" width="25.85546875" customWidth="1"/>
    <col min="18" max="18" width="20.42578125" customWidth="1"/>
    <col min="19" max="19" width="19" customWidth="1"/>
    <col min="20" max="20" width="32.85546875" customWidth="1"/>
    <col min="21" max="21" width="16.140625" customWidth="1"/>
    <col min="22" max="22" width="14.85546875" customWidth="1"/>
    <col min="23" max="23" width="15.28515625" customWidth="1"/>
    <col min="24" max="24" width="16.7109375" customWidth="1"/>
    <col min="25" max="28" width="8.85546875" hidden="1" customWidth="1"/>
    <col min="29" max="33" width="0" hidden="1" customWidth="1"/>
  </cols>
  <sheetData>
    <row r="1" spans="1:33" ht="12.75" hidden="1" customHeight="1">
      <c r="A1" s="17"/>
      <c r="B1" s="17"/>
      <c r="C1" s="17"/>
      <c r="D1" s="3"/>
      <c r="E1" s="7"/>
      <c r="F1" s="19"/>
      <c r="G1" s="19"/>
      <c r="H1" s="9"/>
      <c r="I1" s="19"/>
      <c r="J1" s="19"/>
      <c r="K1" s="29"/>
      <c r="L1" s="19"/>
      <c r="M1" s="19"/>
      <c r="N1" s="17"/>
      <c r="O1" s="2"/>
      <c r="P1" s="28"/>
      <c r="Q1" s="28"/>
      <c r="R1" s="28"/>
      <c r="S1" s="28"/>
      <c r="T1" s="28"/>
      <c r="U1" s="28"/>
      <c r="V1" s="28"/>
      <c r="W1" s="28"/>
      <c r="X1" s="4"/>
      <c r="Y1" s="4"/>
      <c r="Z1" s="4"/>
      <c r="AA1" s="4"/>
      <c r="AB1" s="4"/>
    </row>
    <row r="2" spans="1:33" ht="12.75" hidden="1" customHeight="1">
      <c r="A2" s="49"/>
      <c r="B2" s="49"/>
      <c r="C2" s="49"/>
      <c r="D2" s="39"/>
      <c r="E2" s="41"/>
      <c r="F2" s="5"/>
      <c r="G2" s="5"/>
      <c r="H2" s="1"/>
      <c r="I2" s="30"/>
      <c r="J2" s="30"/>
      <c r="K2" s="37"/>
      <c r="L2" s="30"/>
      <c r="M2" s="30"/>
      <c r="N2" s="17"/>
      <c r="O2" s="2"/>
      <c r="P2" s="28"/>
      <c r="Q2" s="28"/>
      <c r="R2" s="28"/>
      <c r="S2" s="28"/>
      <c r="T2" s="28"/>
      <c r="U2" s="28"/>
      <c r="V2" s="28"/>
      <c r="W2" s="28"/>
      <c r="X2" s="4"/>
      <c r="Y2" s="4"/>
      <c r="Z2" s="4"/>
      <c r="AA2" s="4"/>
      <c r="AB2" s="4"/>
    </row>
    <row r="3" spans="1:33" ht="15.75" customHeight="1">
      <c r="A3" s="34" t="s">
        <v>88</v>
      </c>
      <c r="B3" s="49"/>
      <c r="C3" s="49"/>
      <c r="D3" s="39"/>
      <c r="E3" s="41"/>
      <c r="F3" s="5"/>
      <c r="G3" s="5"/>
      <c r="H3" s="1"/>
      <c r="I3" s="30"/>
      <c r="J3" s="30"/>
      <c r="K3" s="37"/>
      <c r="L3" s="30"/>
      <c r="M3" s="30"/>
      <c r="N3" s="17"/>
      <c r="O3" s="2"/>
      <c r="P3" s="28"/>
      <c r="Q3" s="28"/>
      <c r="R3" s="28"/>
      <c r="S3" s="28"/>
      <c r="T3" s="28"/>
      <c r="U3" s="28"/>
      <c r="V3" s="28"/>
      <c r="W3" s="28"/>
      <c r="X3" s="4"/>
      <c r="Y3" s="4"/>
      <c r="Z3" s="4"/>
      <c r="AA3" s="4"/>
      <c r="AB3" s="4"/>
    </row>
    <row r="4" spans="1:33" ht="12" customHeight="1">
      <c r="A4" s="38" t="s">
        <v>70</v>
      </c>
      <c r="B4" s="36" t="s">
        <v>113</v>
      </c>
      <c r="C4" s="42"/>
      <c r="D4" s="15"/>
      <c r="E4" s="22"/>
      <c r="F4" s="1"/>
      <c r="G4" s="1"/>
      <c r="H4" s="1"/>
      <c r="I4" s="25"/>
      <c r="J4" s="25"/>
      <c r="K4" s="25"/>
      <c r="L4" s="25"/>
      <c r="M4" s="25"/>
      <c r="N4" s="8"/>
      <c r="O4" s="2"/>
      <c r="P4" s="28"/>
      <c r="Q4" s="28"/>
      <c r="R4" s="28"/>
      <c r="S4" s="28"/>
      <c r="T4" s="28"/>
      <c r="U4" s="28"/>
      <c r="V4" s="28"/>
      <c r="W4" s="28"/>
      <c r="X4" s="4"/>
      <c r="Y4" s="4"/>
      <c r="Z4" s="4"/>
      <c r="AA4" s="4"/>
      <c r="AB4" s="4"/>
    </row>
    <row r="5" spans="1:33" ht="12.75" hidden="1" customHeight="1">
      <c r="A5" s="42"/>
      <c r="B5" s="42"/>
      <c r="C5" s="42"/>
      <c r="D5" s="15"/>
      <c r="E5" s="22"/>
      <c r="F5" s="1"/>
      <c r="G5" s="1"/>
      <c r="H5" s="1"/>
      <c r="I5" s="25"/>
      <c r="J5" s="25"/>
      <c r="K5" s="25"/>
      <c r="L5" s="25"/>
      <c r="M5" s="25"/>
      <c r="N5" s="8"/>
      <c r="O5" s="2"/>
      <c r="P5" s="28"/>
      <c r="Q5" s="28"/>
      <c r="R5" s="28"/>
      <c r="S5" s="28"/>
      <c r="T5" s="28"/>
      <c r="U5" s="28"/>
      <c r="V5" s="28"/>
      <c r="W5" s="28"/>
      <c r="X5" s="4"/>
      <c r="Y5" s="4"/>
      <c r="Z5" s="4"/>
      <c r="AA5" s="4"/>
      <c r="AB5" s="4"/>
    </row>
    <row r="6" spans="1:33" ht="12.75" hidden="1" customHeight="1">
      <c r="A6" s="42"/>
      <c r="B6" s="42"/>
      <c r="C6" s="42"/>
      <c r="D6" s="15"/>
      <c r="E6" s="22"/>
      <c r="F6" s="1"/>
      <c r="G6" s="1"/>
      <c r="H6" s="1"/>
      <c r="I6" s="25"/>
      <c r="J6" s="25"/>
      <c r="K6" s="25"/>
      <c r="L6" s="25"/>
      <c r="M6" s="25"/>
      <c r="N6" s="8"/>
      <c r="O6" s="2"/>
      <c r="P6" s="28"/>
      <c r="Q6" s="28"/>
      <c r="R6" s="28"/>
      <c r="S6" s="28"/>
      <c r="T6" s="28"/>
      <c r="U6" s="28"/>
      <c r="V6" s="28"/>
      <c r="W6" s="28"/>
      <c r="X6" s="4"/>
      <c r="Y6" s="4"/>
      <c r="Z6" s="4"/>
      <c r="AA6" s="4"/>
      <c r="AB6" s="4"/>
    </row>
    <row r="7" spans="1:33" ht="15" customHeight="1">
      <c r="A7" s="28"/>
      <c r="B7" s="28"/>
      <c r="C7" s="28"/>
      <c r="D7" s="28"/>
      <c r="E7" s="28"/>
      <c r="F7" s="28"/>
      <c r="G7" s="28"/>
      <c r="H7" s="2"/>
      <c r="I7" s="28"/>
      <c r="J7" s="28"/>
      <c r="K7" s="35"/>
      <c r="L7" s="28"/>
      <c r="M7" s="28"/>
      <c r="N7" s="28"/>
      <c r="O7" s="2"/>
      <c r="P7" s="28"/>
      <c r="Q7" s="28"/>
      <c r="R7" s="28"/>
      <c r="S7" s="28"/>
      <c r="T7" s="28"/>
      <c r="U7" s="28"/>
      <c r="V7" s="28"/>
      <c r="W7" s="28"/>
      <c r="X7" s="4"/>
      <c r="Y7" s="4"/>
      <c r="Z7" s="4"/>
      <c r="AA7" s="4"/>
      <c r="AB7" s="4"/>
    </row>
    <row r="8" spans="1:33" ht="117.75" customHeight="1">
      <c r="A8" s="76" t="s">
        <v>38</v>
      </c>
      <c r="B8" s="76"/>
      <c r="C8" s="18"/>
      <c r="D8" s="18"/>
      <c r="E8" s="84" t="s">
        <v>80</v>
      </c>
      <c r="F8" s="4"/>
      <c r="G8" s="77" t="s">
        <v>58</v>
      </c>
      <c r="H8" s="77" t="s">
        <v>107</v>
      </c>
      <c r="I8" s="77"/>
      <c r="J8" s="77" t="s">
        <v>44</v>
      </c>
      <c r="K8" s="77"/>
      <c r="L8" s="77" t="s">
        <v>75</v>
      </c>
      <c r="M8" s="77" t="s">
        <v>35</v>
      </c>
      <c r="N8" s="77" t="s">
        <v>66</v>
      </c>
      <c r="O8" s="77" t="s">
        <v>65</v>
      </c>
      <c r="P8" s="77" t="s">
        <v>66</v>
      </c>
      <c r="Q8" s="75" t="s">
        <v>9</v>
      </c>
      <c r="R8" s="77" t="s">
        <v>53</v>
      </c>
      <c r="S8" s="75" t="s">
        <v>81</v>
      </c>
      <c r="T8" s="75" t="s">
        <v>84</v>
      </c>
      <c r="U8" s="77" t="s">
        <v>101</v>
      </c>
      <c r="V8" s="75" t="s">
        <v>1</v>
      </c>
      <c r="W8" s="75"/>
      <c r="X8" s="75"/>
      <c r="Y8" s="4"/>
      <c r="Z8" s="4"/>
      <c r="AA8" s="4"/>
      <c r="AB8" s="4"/>
    </row>
    <row r="9" spans="1:33" ht="40.5" customHeight="1">
      <c r="A9" s="21" t="s">
        <v>105</v>
      </c>
      <c r="B9" s="21" t="s">
        <v>41</v>
      </c>
      <c r="C9" s="18"/>
      <c r="D9" s="12"/>
      <c r="E9" s="84"/>
      <c r="F9" s="4"/>
      <c r="G9" s="77"/>
      <c r="H9" s="26" t="s">
        <v>83</v>
      </c>
      <c r="I9" s="26" t="s">
        <v>95</v>
      </c>
      <c r="J9" s="26" t="s">
        <v>83</v>
      </c>
      <c r="K9" s="26" t="s">
        <v>95</v>
      </c>
      <c r="L9" s="77"/>
      <c r="M9" s="77"/>
      <c r="N9" s="77"/>
      <c r="O9" s="77"/>
      <c r="P9" s="77"/>
      <c r="Q9" s="75"/>
      <c r="R9" s="77"/>
      <c r="S9" s="75"/>
      <c r="T9" s="75"/>
      <c r="U9" s="77"/>
      <c r="V9" s="54" t="s">
        <v>73</v>
      </c>
      <c r="W9" s="54" t="s">
        <v>5</v>
      </c>
      <c r="X9" s="54" t="s">
        <v>117</v>
      </c>
      <c r="Y9" s="4"/>
      <c r="Z9" s="4"/>
      <c r="AA9" s="4"/>
      <c r="AB9" s="4"/>
    </row>
    <row r="10" spans="1:33" ht="15" customHeight="1">
      <c r="A10" s="10" t="s">
        <v>48</v>
      </c>
      <c r="B10" s="80" t="s">
        <v>20</v>
      </c>
      <c r="C10" s="80"/>
      <c r="D10" s="80"/>
      <c r="E10" s="80"/>
      <c r="F10" s="80"/>
      <c r="G10" s="16"/>
      <c r="H10" s="16"/>
      <c r="I10" s="11"/>
      <c r="J10" s="11"/>
      <c r="K10" s="11"/>
      <c r="L10" s="11"/>
      <c r="M10" s="11"/>
      <c r="N10" s="11"/>
      <c r="O10" s="11"/>
      <c r="P10" s="11"/>
      <c r="Q10" s="31"/>
      <c r="R10" s="46" t="s">
        <v>48</v>
      </c>
      <c r="S10" s="11"/>
      <c r="T10" s="11"/>
      <c r="U10" s="11"/>
      <c r="V10" s="11"/>
      <c r="W10" s="11"/>
      <c r="X10" s="11"/>
      <c r="Y10" s="4"/>
      <c r="Z10" s="4"/>
      <c r="AA10" s="4"/>
      <c r="AB10" s="4"/>
    </row>
    <row r="11" spans="1:33" ht="13.5" customHeight="1">
      <c r="A11" s="33"/>
      <c r="B11" s="80" t="s">
        <v>14</v>
      </c>
      <c r="C11" s="80"/>
      <c r="D11" s="80"/>
      <c r="E11" s="80"/>
      <c r="F11" s="80"/>
      <c r="G11" s="46" t="s">
        <v>106</v>
      </c>
      <c r="H11" s="46" t="s">
        <v>61</v>
      </c>
      <c r="I11" s="46" t="s">
        <v>61</v>
      </c>
      <c r="J11" s="46" t="s">
        <v>61</v>
      </c>
      <c r="K11" s="46" t="s">
        <v>61</v>
      </c>
      <c r="L11" s="46" t="s">
        <v>46</v>
      </c>
      <c r="M11" s="46"/>
      <c r="N11" s="47" t="s">
        <v>97</v>
      </c>
      <c r="O11" s="46" t="s">
        <v>16</v>
      </c>
      <c r="P11" s="46" t="s">
        <v>23</v>
      </c>
      <c r="Q11" s="78" t="s">
        <v>74</v>
      </c>
      <c r="R11" s="74" t="s">
        <v>59</v>
      </c>
      <c r="S11" s="46" t="s">
        <v>74</v>
      </c>
      <c r="T11" s="46" t="s">
        <v>74</v>
      </c>
      <c r="U11" s="46" t="s">
        <v>74</v>
      </c>
      <c r="V11" s="46" t="s">
        <v>74</v>
      </c>
      <c r="W11" s="46" t="s">
        <v>74</v>
      </c>
      <c r="X11" s="46" t="s">
        <v>74</v>
      </c>
      <c r="Y11" s="4"/>
      <c r="Z11" s="4"/>
      <c r="AA11" s="4"/>
      <c r="AB11" s="4"/>
    </row>
    <row r="12" spans="1:33" ht="15" customHeight="1">
      <c r="A12" s="46" t="s">
        <v>47</v>
      </c>
      <c r="B12" s="78" t="s">
        <v>39</v>
      </c>
      <c r="C12" s="81"/>
      <c r="D12" s="82"/>
      <c r="E12" s="83"/>
      <c r="F12" s="46" t="s">
        <v>25</v>
      </c>
      <c r="G12" s="46" t="s">
        <v>17</v>
      </c>
      <c r="H12" s="46" t="s">
        <v>7</v>
      </c>
      <c r="I12" s="46" t="s">
        <v>110</v>
      </c>
      <c r="J12" s="46" t="s">
        <v>99</v>
      </c>
      <c r="K12" s="46" t="s">
        <v>90</v>
      </c>
      <c r="L12" s="46" t="s">
        <v>82</v>
      </c>
      <c r="M12" s="46" t="s">
        <v>31</v>
      </c>
      <c r="N12" s="46" t="s">
        <v>19</v>
      </c>
      <c r="O12" s="46" t="s">
        <v>13</v>
      </c>
      <c r="P12" s="46" t="s">
        <v>0</v>
      </c>
      <c r="Q12" s="46" t="s">
        <v>100</v>
      </c>
      <c r="R12" s="46" t="s">
        <v>93</v>
      </c>
      <c r="S12" s="46" t="s">
        <v>86</v>
      </c>
      <c r="T12" s="46" t="s">
        <v>76</v>
      </c>
      <c r="U12" s="46" t="s">
        <v>62</v>
      </c>
      <c r="V12" s="46" t="s">
        <v>68</v>
      </c>
      <c r="W12" s="46" t="s">
        <v>56</v>
      </c>
      <c r="X12" s="40">
        <v>22</v>
      </c>
      <c r="Y12" s="4"/>
      <c r="Z12" s="4"/>
      <c r="AA12" s="4"/>
      <c r="AB12" s="4"/>
    </row>
    <row r="13" spans="1:33" ht="14.1" customHeight="1">
      <c r="A13" s="79" t="s">
        <v>91</v>
      </c>
      <c r="B13" s="79"/>
      <c r="C13" s="79"/>
      <c r="D13" s="79"/>
      <c r="E13" s="79"/>
      <c r="F13" s="79"/>
      <c r="G13" s="43" t="e">
        <f>#REF!+#REF!+#REF!+G22+#REF!</f>
        <v>#REF!</v>
      </c>
      <c r="H13" s="43"/>
      <c r="I13" s="43"/>
      <c r="J13" s="43"/>
      <c r="K13" s="43"/>
      <c r="L13" s="51"/>
      <c r="M13" s="43" t="e">
        <f>#REF!+#REF!+#REF!+M22+#REF!</f>
        <v>#REF!</v>
      </c>
      <c r="N13" s="20"/>
      <c r="O13" s="6"/>
      <c r="P13" s="6"/>
      <c r="Q13" s="43" t="e">
        <f>#REF!+#REF!+#REF!+Q22+#REF!</f>
        <v>#REF!</v>
      </c>
      <c r="R13" s="51"/>
      <c r="S13" s="43" t="e">
        <f>#REF!+#REF!+#REF!+S22+#REF!</f>
        <v>#REF!</v>
      </c>
      <c r="T13" s="43" t="e">
        <f>#REF!+#REF!+#REF!+T22+#REF!</f>
        <v>#REF!</v>
      </c>
      <c r="U13" s="43">
        <v>0</v>
      </c>
      <c r="V13" s="43" t="e">
        <f>#REF!+#REF!+#REF!+V22+#REF!</f>
        <v>#REF!</v>
      </c>
      <c r="W13" s="43" t="e">
        <f>#REF!+#REF!+#REF!+W22+#REF!</f>
        <v>#REF!</v>
      </c>
      <c r="X13" s="43" t="e">
        <f>#REF!+#REF!+#REF!+X22+#REF!</f>
        <v>#REF!</v>
      </c>
      <c r="Y13" s="6">
        <v>44</v>
      </c>
      <c r="Z13" s="6">
        <v>101988000</v>
      </c>
      <c r="AA13" s="6">
        <v>106067100</v>
      </c>
      <c r="AB13" s="6">
        <v>110309700</v>
      </c>
      <c r="AC13" s="72" t="s">
        <v>114</v>
      </c>
      <c r="AD13" s="73"/>
      <c r="AE13" s="73" t="s">
        <v>115</v>
      </c>
      <c r="AF13" s="73"/>
      <c r="AG13" t="s">
        <v>116</v>
      </c>
    </row>
    <row r="14" spans="1:33" ht="12.75" hidden="1" customHeight="1">
      <c r="A14" s="14" t="s">
        <v>67</v>
      </c>
      <c r="B14" s="14" t="s">
        <v>21</v>
      </c>
      <c r="C14" s="14" t="s">
        <v>71</v>
      </c>
      <c r="D14" s="14" t="s">
        <v>3</v>
      </c>
      <c r="E14" s="14" t="s">
        <v>87</v>
      </c>
      <c r="F14" s="14" t="s">
        <v>48</v>
      </c>
      <c r="G14" s="14" t="s">
        <v>40</v>
      </c>
      <c r="H14" s="14" t="s">
        <v>33</v>
      </c>
      <c r="I14" s="14" t="s">
        <v>18</v>
      </c>
      <c r="J14" s="14" t="s">
        <v>11</v>
      </c>
      <c r="K14" s="14" t="s">
        <v>2</v>
      </c>
      <c r="L14" s="14" t="s">
        <v>102</v>
      </c>
      <c r="M14" s="14" t="s">
        <v>64</v>
      </c>
      <c r="N14" s="14" t="s">
        <v>92</v>
      </c>
      <c r="O14" s="14" t="s">
        <v>85</v>
      </c>
      <c r="P14" s="14" t="s">
        <v>77</v>
      </c>
      <c r="Q14" s="14" t="s">
        <v>112</v>
      </c>
      <c r="R14" s="14" t="s">
        <v>63</v>
      </c>
      <c r="S14" s="14" t="s">
        <v>96</v>
      </c>
      <c r="T14" s="14" t="s">
        <v>8</v>
      </c>
      <c r="U14" s="14" t="s">
        <v>12</v>
      </c>
      <c r="V14" s="14" t="s">
        <v>8</v>
      </c>
      <c r="W14" s="14" t="s">
        <v>94</v>
      </c>
      <c r="X14" s="14" t="s">
        <v>104</v>
      </c>
      <c r="Y14" s="14" t="s">
        <v>10</v>
      </c>
      <c r="Z14" s="14" t="s">
        <v>79</v>
      </c>
      <c r="AA14" s="14" t="s">
        <v>22</v>
      </c>
      <c r="AB14" s="14" t="s">
        <v>36</v>
      </c>
    </row>
    <row r="15" spans="1:33" ht="15" hidden="1" customHeight="1">
      <c r="A15" s="23" t="s">
        <v>28</v>
      </c>
      <c r="B15" s="44" t="s">
        <v>24</v>
      </c>
      <c r="C15" s="44" t="s">
        <v>48</v>
      </c>
      <c r="D15" s="44" t="s">
        <v>27</v>
      </c>
      <c r="E15" s="23" t="s">
        <v>48</v>
      </c>
      <c r="F15" s="44"/>
      <c r="G15" s="24"/>
      <c r="H15" s="13"/>
      <c r="I15" s="32"/>
      <c r="J15" s="13"/>
      <c r="K15" s="13"/>
      <c r="L15" s="45"/>
      <c r="M15" s="13"/>
      <c r="N15" s="13"/>
      <c r="O15" s="45"/>
      <c r="P15" s="45"/>
      <c r="Q15" s="24">
        <v>0</v>
      </c>
      <c r="R15" s="13"/>
      <c r="S15" s="24">
        <v>0</v>
      </c>
      <c r="T15" s="24">
        <v>0</v>
      </c>
      <c r="U15" s="13"/>
      <c r="V15" s="24">
        <v>0</v>
      </c>
      <c r="W15" s="24"/>
      <c r="X15" s="24"/>
      <c r="Y15" s="50" t="s">
        <v>48</v>
      </c>
      <c r="Z15" s="13">
        <v>0</v>
      </c>
      <c r="AA15" s="13">
        <v>0</v>
      </c>
      <c r="AB15" s="13">
        <v>0</v>
      </c>
    </row>
    <row r="16" spans="1:33" ht="15" hidden="1" customHeight="1">
      <c r="A16" s="23" t="s">
        <v>69</v>
      </c>
      <c r="B16" s="44" t="s">
        <v>32</v>
      </c>
      <c r="C16" s="44" t="s">
        <v>48</v>
      </c>
      <c r="D16" s="44" t="s">
        <v>27</v>
      </c>
      <c r="E16" s="23" t="s">
        <v>48</v>
      </c>
      <c r="F16" s="44"/>
      <c r="G16" s="24"/>
      <c r="H16" s="13"/>
      <c r="I16" s="32"/>
      <c r="J16" s="13"/>
      <c r="K16" s="13"/>
      <c r="L16" s="45"/>
      <c r="M16" s="13"/>
      <c r="N16" s="13"/>
      <c r="O16" s="45"/>
      <c r="P16" s="45"/>
      <c r="Q16" s="24">
        <v>0</v>
      </c>
      <c r="R16" s="13"/>
      <c r="S16" s="24">
        <v>0</v>
      </c>
      <c r="T16" s="24">
        <v>0</v>
      </c>
      <c r="U16" s="13"/>
      <c r="V16" s="24">
        <v>0</v>
      </c>
      <c r="W16" s="24"/>
      <c r="X16" s="24"/>
      <c r="Y16" s="50">
        <v>1</v>
      </c>
      <c r="Z16" s="13">
        <v>0</v>
      </c>
      <c r="AA16" s="13">
        <v>0</v>
      </c>
      <c r="AB16" s="13">
        <v>0</v>
      </c>
    </row>
    <row r="17" spans="1:33" ht="15" hidden="1" customHeight="1">
      <c r="A17" s="23" t="s">
        <v>108</v>
      </c>
      <c r="B17" s="44" t="s">
        <v>30</v>
      </c>
      <c r="C17" s="44" t="s">
        <v>48</v>
      </c>
      <c r="D17" s="44" t="s">
        <v>27</v>
      </c>
      <c r="E17" s="23" t="s">
        <v>48</v>
      </c>
      <c r="F17" s="44"/>
      <c r="G17" s="24"/>
      <c r="H17" s="13"/>
      <c r="I17" s="32"/>
      <c r="J17" s="13"/>
      <c r="K17" s="13"/>
      <c r="L17" s="45"/>
      <c r="M17" s="13"/>
      <c r="N17" s="13"/>
      <c r="O17" s="45"/>
      <c r="P17" s="45"/>
      <c r="Q17" s="24">
        <v>0</v>
      </c>
      <c r="R17" s="13"/>
      <c r="S17" s="24">
        <v>0</v>
      </c>
      <c r="T17" s="24">
        <v>0</v>
      </c>
      <c r="U17" s="13"/>
      <c r="V17" s="24">
        <v>0</v>
      </c>
      <c r="W17" s="24"/>
      <c r="X17" s="24"/>
      <c r="Y17" s="50">
        <v>1</v>
      </c>
      <c r="Z17" s="13">
        <v>0</v>
      </c>
      <c r="AA17" s="13">
        <v>0</v>
      </c>
      <c r="AB17" s="13">
        <v>0</v>
      </c>
    </row>
    <row r="18" spans="1:33" ht="15" hidden="1" customHeight="1">
      <c r="A18" s="23" t="s">
        <v>37</v>
      </c>
      <c r="B18" s="44" t="s">
        <v>50</v>
      </c>
      <c r="C18" s="44" t="s">
        <v>48</v>
      </c>
      <c r="D18" s="44" t="s">
        <v>27</v>
      </c>
      <c r="E18" s="23" t="s">
        <v>48</v>
      </c>
      <c r="F18" s="44"/>
      <c r="G18" s="24"/>
      <c r="H18" s="13"/>
      <c r="I18" s="32"/>
      <c r="J18" s="13"/>
      <c r="K18" s="13"/>
      <c r="L18" s="45"/>
      <c r="M18" s="13"/>
      <c r="N18" s="13"/>
      <c r="O18" s="45"/>
      <c r="P18" s="45"/>
      <c r="Q18" s="24">
        <v>0</v>
      </c>
      <c r="R18" s="13"/>
      <c r="S18" s="24">
        <v>0</v>
      </c>
      <c r="T18" s="24">
        <v>0</v>
      </c>
      <c r="U18" s="13"/>
      <c r="V18" s="24">
        <v>0</v>
      </c>
      <c r="W18" s="24"/>
      <c r="X18" s="24"/>
      <c r="Y18" s="50">
        <v>1</v>
      </c>
      <c r="Z18" s="13">
        <v>0</v>
      </c>
      <c r="AA18" s="13">
        <v>0</v>
      </c>
      <c r="AB18" s="13">
        <v>0</v>
      </c>
    </row>
    <row r="19" spans="1:33" ht="15" hidden="1" customHeight="1">
      <c r="A19" s="23" t="s">
        <v>78</v>
      </c>
      <c r="B19" s="44" t="s">
        <v>43</v>
      </c>
      <c r="C19" s="44" t="s">
        <v>48</v>
      </c>
      <c r="D19" s="44" t="s">
        <v>27</v>
      </c>
      <c r="E19" s="23" t="s">
        <v>48</v>
      </c>
      <c r="F19" s="44"/>
      <c r="G19" s="24"/>
      <c r="H19" s="13"/>
      <c r="I19" s="32"/>
      <c r="J19" s="13"/>
      <c r="K19" s="13"/>
      <c r="L19" s="45"/>
      <c r="M19" s="13"/>
      <c r="N19" s="13"/>
      <c r="O19" s="45"/>
      <c r="P19" s="45"/>
      <c r="Q19" s="24">
        <v>0</v>
      </c>
      <c r="R19" s="13"/>
      <c r="S19" s="24">
        <v>0</v>
      </c>
      <c r="T19" s="24">
        <v>0</v>
      </c>
      <c r="U19" s="13"/>
      <c r="V19" s="24">
        <v>0</v>
      </c>
      <c r="W19" s="24"/>
      <c r="X19" s="24"/>
      <c r="Y19" s="50">
        <v>1</v>
      </c>
      <c r="Z19" s="13">
        <v>0</v>
      </c>
      <c r="AA19" s="13">
        <v>0</v>
      </c>
      <c r="AB19" s="13">
        <v>0</v>
      </c>
    </row>
    <row r="20" spans="1:33" ht="15" hidden="1" customHeight="1">
      <c r="A20" s="23" t="s">
        <v>6</v>
      </c>
      <c r="B20" s="44" t="s">
        <v>60</v>
      </c>
      <c r="C20" s="44" t="s">
        <v>48</v>
      </c>
      <c r="D20" s="44" t="s">
        <v>27</v>
      </c>
      <c r="E20" s="23" t="s">
        <v>48</v>
      </c>
      <c r="F20" s="44"/>
      <c r="G20" s="24"/>
      <c r="H20" s="13"/>
      <c r="I20" s="32"/>
      <c r="J20" s="13"/>
      <c r="K20" s="13"/>
      <c r="L20" s="45"/>
      <c r="M20" s="13"/>
      <c r="N20" s="13"/>
      <c r="O20" s="45"/>
      <c r="P20" s="45"/>
      <c r="Q20" s="24">
        <v>0</v>
      </c>
      <c r="R20" s="13"/>
      <c r="S20" s="24">
        <v>0</v>
      </c>
      <c r="T20" s="24">
        <v>0</v>
      </c>
      <c r="U20" s="13"/>
      <c r="V20" s="24">
        <v>0</v>
      </c>
      <c r="W20" s="24"/>
      <c r="X20" s="24"/>
      <c r="Y20" s="50">
        <v>1</v>
      </c>
      <c r="Z20" s="13">
        <v>0</v>
      </c>
      <c r="AA20" s="13">
        <v>0</v>
      </c>
      <c r="AB20" s="13">
        <v>0</v>
      </c>
    </row>
    <row r="21" spans="1:33" ht="15" hidden="1" customHeight="1">
      <c r="A21" s="23" t="s">
        <v>42</v>
      </c>
      <c r="B21" s="44" t="s">
        <v>109</v>
      </c>
      <c r="C21" s="44" t="s">
        <v>48</v>
      </c>
      <c r="D21" s="44" t="s">
        <v>27</v>
      </c>
      <c r="E21" s="23" t="s">
        <v>48</v>
      </c>
      <c r="F21" s="44"/>
      <c r="G21" s="24"/>
      <c r="H21" s="13"/>
      <c r="I21" s="32"/>
      <c r="J21" s="13"/>
      <c r="K21" s="13"/>
      <c r="L21" s="45"/>
      <c r="M21" s="13"/>
      <c r="N21" s="13"/>
      <c r="O21" s="45"/>
      <c r="P21" s="45"/>
      <c r="Q21" s="24">
        <v>0</v>
      </c>
      <c r="R21" s="13"/>
      <c r="S21" s="24">
        <v>0</v>
      </c>
      <c r="T21" s="24">
        <v>0</v>
      </c>
      <c r="U21" s="13"/>
      <c r="V21" s="24">
        <v>0</v>
      </c>
      <c r="W21" s="24"/>
      <c r="X21" s="24"/>
      <c r="Y21" s="50">
        <v>1</v>
      </c>
      <c r="Z21" s="13">
        <v>0</v>
      </c>
      <c r="AA21" s="13">
        <v>0</v>
      </c>
      <c r="AB21" s="13">
        <v>0</v>
      </c>
    </row>
    <row r="22" spans="1:33" ht="15" customHeight="1">
      <c r="A22" s="27" t="s">
        <v>45</v>
      </c>
      <c r="B22" s="48" t="s">
        <v>111</v>
      </c>
      <c r="C22" s="48" t="s">
        <v>48</v>
      </c>
      <c r="D22" s="48" t="s">
        <v>34</v>
      </c>
      <c r="E22" s="27" t="s">
        <v>48</v>
      </c>
      <c r="F22" s="44"/>
      <c r="G22" s="24">
        <f>G24+G25+G26+G27+G28+G29+G30</f>
        <v>802510.55</v>
      </c>
      <c r="H22" s="13" t="s">
        <v>48</v>
      </c>
      <c r="I22" s="32" t="s">
        <v>48</v>
      </c>
      <c r="J22" s="13" t="s">
        <v>48</v>
      </c>
      <c r="K22" s="13" t="s">
        <v>48</v>
      </c>
      <c r="L22" s="45" t="s">
        <v>48</v>
      </c>
      <c r="M22" s="13">
        <v>35322</v>
      </c>
      <c r="N22" s="13" t="s">
        <v>48</v>
      </c>
      <c r="O22" s="45" t="s">
        <v>48</v>
      </c>
      <c r="P22" s="45" t="s">
        <v>48</v>
      </c>
      <c r="Q22" s="13">
        <f>Q23+Q24+Q25+Q26+Q27+Q28+Q29+Q30</f>
        <v>90974.452390133738</v>
      </c>
      <c r="R22" s="13">
        <v>275.31</v>
      </c>
      <c r="S22" s="13">
        <f>R22*G22/1000/1000</f>
        <v>220.93917952050001</v>
      </c>
      <c r="T22" s="13">
        <f t="shared" ref="T22" si="0">S22+Q22</f>
        <v>91195.391569654239</v>
      </c>
      <c r="U22" s="13"/>
      <c r="V22" s="13">
        <f>T22</f>
        <v>91195.391569654239</v>
      </c>
      <c r="W22" s="13">
        <f t="shared" ref="W22" si="1">V22*104%</f>
        <v>94843.207232440414</v>
      </c>
      <c r="X22" s="58">
        <f t="shared" ref="X22" si="2">W22*104%</f>
        <v>98636.935521738036</v>
      </c>
      <c r="Y22" s="50">
        <v>1</v>
      </c>
      <c r="Z22" s="13">
        <v>95237600</v>
      </c>
      <c r="AA22" s="13">
        <v>99046700</v>
      </c>
      <c r="AB22" s="13">
        <v>103008500</v>
      </c>
      <c r="AC22" s="13">
        <v>260.77</v>
      </c>
      <c r="AD22" s="52">
        <f t="shared" ref="AD22" si="3">AC22*G22/1000/1000</f>
        <v>209.27067612349998</v>
      </c>
      <c r="AE22" s="13">
        <v>14.54</v>
      </c>
      <c r="AF22" s="52">
        <f t="shared" ref="AF22" si="4">AE22*G22/1000/1000</f>
        <v>11.668503397</v>
      </c>
      <c r="AG22" s="52">
        <f t="shared" ref="AG22" si="5">AF22+AD22</f>
        <v>220.93917952049998</v>
      </c>
    </row>
    <row r="23" spans="1:33" ht="28.15" customHeight="1">
      <c r="A23" s="23" t="s">
        <v>45</v>
      </c>
      <c r="B23" s="44" t="s">
        <v>111</v>
      </c>
      <c r="C23" s="44" t="s">
        <v>48</v>
      </c>
      <c r="D23" s="44" t="s">
        <v>34</v>
      </c>
      <c r="E23" s="23" t="s">
        <v>49</v>
      </c>
      <c r="F23" s="44"/>
      <c r="G23" s="24"/>
      <c r="H23" s="13"/>
      <c r="I23" s="32"/>
      <c r="J23" s="13"/>
      <c r="K23" s="13"/>
      <c r="L23" s="45"/>
      <c r="M23" s="13"/>
      <c r="N23" s="13"/>
      <c r="O23" s="45"/>
      <c r="P23" s="45"/>
      <c r="Q23" s="24">
        <v>0</v>
      </c>
      <c r="R23" s="13" t="s">
        <v>48</v>
      </c>
      <c r="S23" s="13" t="s">
        <v>48</v>
      </c>
      <c r="T23" s="13"/>
      <c r="U23" s="13" t="s">
        <v>48</v>
      </c>
      <c r="V23" s="13"/>
      <c r="W23" s="13"/>
      <c r="X23" s="58"/>
      <c r="Y23" s="50">
        <v>1</v>
      </c>
      <c r="Z23" s="13" t="s">
        <v>48</v>
      </c>
      <c r="AA23" s="13" t="s">
        <v>48</v>
      </c>
      <c r="AB23" s="13" t="s">
        <v>48</v>
      </c>
      <c r="AD23" s="53"/>
      <c r="AF23" s="53"/>
      <c r="AG23" s="53"/>
    </row>
    <row r="24" spans="1:33" ht="28.15" customHeight="1">
      <c r="A24" s="23" t="s">
        <v>45</v>
      </c>
      <c r="B24" s="44" t="s">
        <v>111</v>
      </c>
      <c r="C24" s="44" t="s">
        <v>48</v>
      </c>
      <c r="D24" s="44" t="s">
        <v>34</v>
      </c>
      <c r="E24" s="23" t="s">
        <v>89</v>
      </c>
      <c r="F24" s="44"/>
      <c r="G24" s="24">
        <v>1084</v>
      </c>
      <c r="H24" s="13">
        <v>1347.04</v>
      </c>
      <c r="I24" s="13">
        <f t="shared" ref="I24:I26" si="6">H24*103.8%</f>
        <v>1398.2275199999999</v>
      </c>
      <c r="J24" s="13">
        <v>1308.8900000000001</v>
      </c>
      <c r="K24" s="13">
        <f t="shared" ref="K24:K26" si="7">J24*103.8%</f>
        <v>1358.6278200000002</v>
      </c>
      <c r="L24" s="45">
        <v>2.1000000000000001E-2</v>
      </c>
      <c r="M24" s="13">
        <v>52</v>
      </c>
      <c r="N24" s="13">
        <v>3.22</v>
      </c>
      <c r="O24" s="45">
        <v>6.0229999999999999E-2</v>
      </c>
      <c r="P24" s="45"/>
      <c r="Q24" s="24">
        <f>G24*L24*(H24-J24)*6/1000+G24*L24*(I24-K24)*6/1000+(H24-J24)*M24*N24*O24*6/1000+(I24-K24)*M24*N24*O24*6/1000</f>
        <v>15.323957946759766</v>
      </c>
      <c r="R24" s="13" t="s">
        <v>48</v>
      </c>
      <c r="S24" s="13" t="s">
        <v>48</v>
      </c>
      <c r="T24" s="13"/>
      <c r="U24" s="13" t="s">
        <v>48</v>
      </c>
      <c r="V24" s="13"/>
      <c r="W24" s="13"/>
      <c r="X24" s="58"/>
      <c r="Y24" s="50">
        <v>1</v>
      </c>
      <c r="Z24" s="13" t="s">
        <v>48</v>
      </c>
      <c r="AA24" s="13" t="s">
        <v>48</v>
      </c>
      <c r="AB24" s="13" t="s">
        <v>48</v>
      </c>
      <c r="AD24" s="53"/>
      <c r="AF24" s="53"/>
      <c r="AG24" s="53"/>
    </row>
    <row r="25" spans="1:33" ht="28.15" customHeight="1">
      <c r="A25" s="23" t="s">
        <v>45</v>
      </c>
      <c r="B25" s="44" t="s">
        <v>111</v>
      </c>
      <c r="C25" s="44" t="s">
        <v>48</v>
      </c>
      <c r="D25" s="44" t="s">
        <v>34</v>
      </c>
      <c r="E25" s="23" t="s">
        <v>29</v>
      </c>
      <c r="F25" s="44"/>
      <c r="G25" s="24">
        <v>1339.9</v>
      </c>
      <c r="H25" s="13">
        <v>1931.4</v>
      </c>
      <c r="I25" s="13">
        <f t="shared" si="6"/>
        <v>2004.7932000000001</v>
      </c>
      <c r="J25" s="13">
        <v>1411.51</v>
      </c>
      <c r="K25" s="13">
        <f t="shared" si="7"/>
        <v>1465.1473800000001</v>
      </c>
      <c r="L25" s="45">
        <v>1.78E-2</v>
      </c>
      <c r="M25" s="13">
        <v>64</v>
      </c>
      <c r="N25" s="13">
        <v>3.22</v>
      </c>
      <c r="O25" s="45">
        <v>5.5210000000000002E-2</v>
      </c>
      <c r="P25" s="45"/>
      <c r="Q25" s="24">
        <f>G25*L25*(H25-J25)*6/1000+G25*L25*(I25-K25)*6/1000+(H25-J25)*M25*N25*O25*6/1000+(I25-K25)*M25*N25*O25*6/1000</f>
        <v>223.95131113718026</v>
      </c>
      <c r="R25" s="13" t="s">
        <v>48</v>
      </c>
      <c r="S25" s="13" t="s">
        <v>48</v>
      </c>
      <c r="T25" s="13"/>
      <c r="U25" s="13" t="s">
        <v>48</v>
      </c>
      <c r="V25" s="13"/>
      <c r="W25" s="13"/>
      <c r="X25" s="58"/>
      <c r="Y25" s="50">
        <v>1</v>
      </c>
      <c r="Z25" s="13" t="s">
        <v>48</v>
      </c>
      <c r="AA25" s="13" t="s">
        <v>48</v>
      </c>
      <c r="AB25" s="13" t="s">
        <v>48</v>
      </c>
      <c r="AD25" s="53"/>
      <c r="AF25" s="53"/>
      <c r="AG25" s="53"/>
    </row>
    <row r="26" spans="1:33" ht="28.15" customHeight="1">
      <c r="A26" s="23" t="s">
        <v>45</v>
      </c>
      <c r="B26" s="44" t="s">
        <v>111</v>
      </c>
      <c r="C26" s="44" t="s">
        <v>48</v>
      </c>
      <c r="D26" s="44" t="s">
        <v>34</v>
      </c>
      <c r="E26" s="23" t="s">
        <v>72</v>
      </c>
      <c r="F26" s="44"/>
      <c r="G26" s="24">
        <v>48784.9</v>
      </c>
      <c r="H26" s="13">
        <v>1931.4</v>
      </c>
      <c r="I26" s="13">
        <f t="shared" si="6"/>
        <v>2004.7932000000001</v>
      </c>
      <c r="J26" s="13">
        <v>1411.51</v>
      </c>
      <c r="K26" s="13">
        <f t="shared" si="7"/>
        <v>1465.1473800000001</v>
      </c>
      <c r="L26" s="45">
        <v>1.4500000000000001E-2</v>
      </c>
      <c r="M26" s="13">
        <v>2347</v>
      </c>
      <c r="N26" s="13">
        <v>3.22</v>
      </c>
      <c r="O26" s="45">
        <v>5.5210000000000002E-2</v>
      </c>
      <c r="P26" s="45"/>
      <c r="Q26" s="24">
        <f>G26*L26*(H26-J26)*6/1000+G26*L26*(I26-K26)*6/1000+(H26-J26)*M26*N26*O26*6/1000+(I26-K26)*M26*N26*O26*6/1000</f>
        <v>7149.4624316452082</v>
      </c>
      <c r="R26" s="13" t="s">
        <v>48</v>
      </c>
      <c r="S26" s="13" t="s">
        <v>48</v>
      </c>
      <c r="T26" s="13"/>
      <c r="U26" s="13" t="s">
        <v>48</v>
      </c>
      <c r="V26" s="13"/>
      <c r="W26" s="13"/>
      <c r="X26" s="58"/>
      <c r="Y26" s="50">
        <v>1</v>
      </c>
      <c r="Z26" s="13" t="s">
        <v>48</v>
      </c>
      <c r="AA26" s="13" t="s">
        <v>48</v>
      </c>
      <c r="AB26" s="13" t="s">
        <v>48</v>
      </c>
      <c r="AD26" s="53"/>
      <c r="AF26" s="53"/>
      <c r="AG26" s="53"/>
    </row>
    <row r="27" spans="1:33" ht="28.15" customHeight="1">
      <c r="A27" s="23" t="s">
        <v>45</v>
      </c>
      <c r="B27" s="44" t="s">
        <v>111</v>
      </c>
      <c r="C27" s="44" t="s">
        <v>48</v>
      </c>
      <c r="D27" s="44" t="s">
        <v>34</v>
      </c>
      <c r="E27" s="23" t="s">
        <v>57</v>
      </c>
      <c r="F27" s="44"/>
      <c r="G27" s="24">
        <v>6742.2</v>
      </c>
      <c r="H27" s="13">
        <v>1347.04</v>
      </c>
      <c r="I27" s="13">
        <f>H27*103.8%</f>
        <v>1398.2275199999999</v>
      </c>
      <c r="J27" s="13">
        <v>1308.8900000000001</v>
      </c>
      <c r="K27" s="13">
        <f t="shared" ref="K27:K28" si="8">J27*103.8%</f>
        <v>1358.6278200000002</v>
      </c>
      <c r="L27" s="45">
        <v>1.4500000000000001E-2</v>
      </c>
      <c r="M27" s="13">
        <v>324</v>
      </c>
      <c r="N27" s="13">
        <v>3.22</v>
      </c>
      <c r="O27" s="45">
        <v>6.0229999999999999E-2</v>
      </c>
      <c r="P27" s="45"/>
      <c r="Q27" s="24">
        <f>G27*L27*(H27-J27)*6/1000+G27*L27*(I27-K27)*6/1000+(H27-J27)*M27*N27*O27*6/1000+(I27-K27)*M27*N27*O27*6/1000</f>
        <v>74.918983200021714</v>
      </c>
      <c r="R27" s="13" t="s">
        <v>48</v>
      </c>
      <c r="S27" s="13" t="s">
        <v>48</v>
      </c>
      <c r="T27" s="13"/>
      <c r="U27" s="13" t="s">
        <v>48</v>
      </c>
      <c r="V27" s="13"/>
      <c r="W27" s="13"/>
      <c r="X27" s="58"/>
      <c r="Y27" s="50">
        <v>1</v>
      </c>
      <c r="Z27" s="13" t="s">
        <v>48</v>
      </c>
      <c r="AA27" s="13" t="s">
        <v>48</v>
      </c>
      <c r="AB27" s="13" t="s">
        <v>48</v>
      </c>
      <c r="AD27" s="53"/>
      <c r="AF27" s="53"/>
      <c r="AG27" s="53"/>
    </row>
    <row r="28" spans="1:33" ht="28.15" customHeight="1">
      <c r="A28" s="23" t="s">
        <v>45</v>
      </c>
      <c r="B28" s="44" t="s">
        <v>111</v>
      </c>
      <c r="C28" s="44" t="s">
        <v>48</v>
      </c>
      <c r="D28" s="44" t="s">
        <v>34</v>
      </c>
      <c r="E28" s="23" t="s">
        <v>51</v>
      </c>
      <c r="F28" s="44"/>
      <c r="G28" s="24">
        <v>7003.9</v>
      </c>
      <c r="H28" s="13">
        <v>1931.4</v>
      </c>
      <c r="I28" s="13">
        <f>H28*103.8%</f>
        <v>2004.7932000000001</v>
      </c>
      <c r="J28" s="13">
        <v>1912.95</v>
      </c>
      <c r="K28" s="13">
        <f t="shared" si="8"/>
        <v>1985.6421</v>
      </c>
      <c r="L28" s="45">
        <v>1.4500000000000001E-2</v>
      </c>
      <c r="M28" s="13">
        <v>337</v>
      </c>
      <c r="N28" s="13">
        <v>3.22</v>
      </c>
      <c r="O28" s="45">
        <v>6.5250000000000002E-2</v>
      </c>
      <c r="P28" s="45"/>
      <c r="Q28" s="24">
        <f>G28*L28*(H28-J28)*6/1000+G28*L28*(I28-K28)*6/1000+(H28-J28)*M28*N28*O28*6/1000+(I28-K28)*M28*N28*O28*6/1000</f>
        <v>38.885990124771091</v>
      </c>
      <c r="R28" s="13" t="s">
        <v>48</v>
      </c>
      <c r="S28" s="13" t="s">
        <v>48</v>
      </c>
      <c r="T28" s="13"/>
      <c r="U28" s="13" t="s">
        <v>48</v>
      </c>
      <c r="V28" s="13"/>
      <c r="W28" s="13"/>
      <c r="X28" s="58"/>
      <c r="Y28" s="50">
        <v>1</v>
      </c>
      <c r="Z28" s="13" t="s">
        <v>48</v>
      </c>
      <c r="AA28" s="13" t="s">
        <v>48</v>
      </c>
      <c r="AB28" s="13" t="s">
        <v>48</v>
      </c>
      <c r="AD28" s="53"/>
      <c r="AF28" s="53"/>
      <c r="AG28" s="53"/>
    </row>
    <row r="29" spans="1:33" ht="28.15" customHeight="1">
      <c r="A29" s="23" t="s">
        <v>45</v>
      </c>
      <c r="B29" s="44" t="s">
        <v>111</v>
      </c>
      <c r="C29" s="44" t="s">
        <v>48</v>
      </c>
      <c r="D29" s="44" t="s">
        <v>34</v>
      </c>
      <c r="E29" s="23" t="s">
        <v>4</v>
      </c>
      <c r="F29" s="44"/>
      <c r="G29" s="24">
        <v>602951.4</v>
      </c>
      <c r="H29" s="13">
        <v>1931.4</v>
      </c>
      <c r="I29" s="13">
        <f t="shared" ref="I29" si="9">H29*103.8%</f>
        <v>2004.7932000000001</v>
      </c>
      <c r="J29" s="13">
        <v>1411.51</v>
      </c>
      <c r="K29" s="13">
        <f t="shared" ref="K29" si="10">J29*103.8%</f>
        <v>1465.1473800000001</v>
      </c>
      <c r="L29" s="45">
        <v>1.4E-2</v>
      </c>
      <c r="M29" s="13">
        <v>25728</v>
      </c>
      <c r="N29" s="13">
        <v>3.22</v>
      </c>
      <c r="O29" s="45">
        <v>5.5210000000000002E-2</v>
      </c>
      <c r="P29" s="45"/>
      <c r="Q29" s="24">
        <f t="shared" ref="Q29" si="11">G29*L29*(H29-J29)*6/1000+G29*L29*(I29-K29)*6/1000+(H29-J29)*M29*N29*O29*6/1000+(I29-K29)*M29*N29*O29*6/1000</f>
        <v>82740.078262183379</v>
      </c>
      <c r="R29" s="13" t="s">
        <v>48</v>
      </c>
      <c r="S29" s="13" t="s">
        <v>48</v>
      </c>
      <c r="T29" s="13"/>
      <c r="U29" s="13" t="s">
        <v>48</v>
      </c>
      <c r="V29" s="13"/>
      <c r="W29" s="13"/>
      <c r="X29" s="58"/>
      <c r="Y29" s="50">
        <v>1</v>
      </c>
      <c r="Z29" s="13" t="s">
        <v>48</v>
      </c>
      <c r="AA29" s="13" t="s">
        <v>48</v>
      </c>
      <c r="AB29" s="13" t="s">
        <v>48</v>
      </c>
      <c r="AD29" s="53"/>
      <c r="AF29" s="53"/>
      <c r="AG29" s="53"/>
    </row>
    <row r="30" spans="1:33" ht="28.15" customHeight="1">
      <c r="A30" s="23" t="s">
        <v>45</v>
      </c>
      <c r="B30" s="44" t="s">
        <v>111</v>
      </c>
      <c r="C30" s="44" t="s">
        <v>48</v>
      </c>
      <c r="D30" s="44" t="s">
        <v>34</v>
      </c>
      <c r="E30" s="23" t="s">
        <v>103</v>
      </c>
      <c r="F30" s="44"/>
      <c r="G30" s="24">
        <v>134604.25</v>
      </c>
      <c r="H30" s="13">
        <v>1931.4</v>
      </c>
      <c r="I30" s="13">
        <f t="shared" ref="I30" si="12">H30*103.8%</f>
        <v>2004.7932000000001</v>
      </c>
      <c r="J30" s="13">
        <v>1912.95</v>
      </c>
      <c r="K30" s="13">
        <f>J30*103.8%</f>
        <v>1985.6421</v>
      </c>
      <c r="L30" s="45">
        <v>1.4E-2</v>
      </c>
      <c r="M30" s="13">
        <v>6470</v>
      </c>
      <c r="N30" s="13">
        <v>3.22</v>
      </c>
      <c r="O30" s="45">
        <v>6.5250000000000002E-2</v>
      </c>
      <c r="P30" s="45"/>
      <c r="Q30" s="24">
        <f>G30*L30*(H30-J30)*6/1000+G30*L30*(I30-K30)*6/1000+(H30-J30)*M30*N30*O30*6/1000+(I30-K30)*M30*N30*O30*6/1000</f>
        <v>731.83145389641174</v>
      </c>
      <c r="R30" s="13" t="s">
        <v>48</v>
      </c>
      <c r="S30" s="13" t="s">
        <v>48</v>
      </c>
      <c r="T30" s="13"/>
      <c r="U30" s="13" t="s">
        <v>48</v>
      </c>
      <c r="V30" s="13"/>
      <c r="W30" s="13"/>
      <c r="X30" s="58"/>
      <c r="Y30" s="50">
        <v>1</v>
      </c>
      <c r="Z30" s="13" t="s">
        <v>48</v>
      </c>
      <c r="AA30" s="13" t="s">
        <v>48</v>
      </c>
      <c r="AB30" s="13" t="s">
        <v>48</v>
      </c>
      <c r="AD30" s="53"/>
      <c r="AF30" s="53"/>
      <c r="AG30" s="53"/>
    </row>
    <row r="31" spans="1:33" ht="15" hidden="1" customHeight="1">
      <c r="A31" s="23" t="s">
        <v>15</v>
      </c>
      <c r="B31" s="44" t="s">
        <v>26</v>
      </c>
      <c r="C31" s="44" t="s">
        <v>48</v>
      </c>
      <c r="D31" s="44" t="s">
        <v>34</v>
      </c>
      <c r="E31" s="23" t="s">
        <v>48</v>
      </c>
      <c r="F31" s="44"/>
      <c r="G31" s="24"/>
      <c r="H31" s="13"/>
      <c r="I31" s="32"/>
      <c r="J31" s="13"/>
      <c r="K31" s="13"/>
      <c r="L31" s="45"/>
      <c r="M31" s="13"/>
      <c r="N31" s="13"/>
      <c r="O31" s="45"/>
      <c r="P31" s="45"/>
      <c r="Q31" s="24">
        <v>0</v>
      </c>
      <c r="R31" s="13"/>
      <c r="S31" s="24">
        <v>0</v>
      </c>
      <c r="T31" s="24">
        <v>0</v>
      </c>
      <c r="U31" s="13"/>
      <c r="V31" s="24">
        <v>0</v>
      </c>
      <c r="W31" s="24"/>
      <c r="X31" s="24"/>
      <c r="Y31" s="50">
        <v>1</v>
      </c>
      <c r="Z31" s="13">
        <v>0</v>
      </c>
      <c r="AA31" s="13">
        <v>0</v>
      </c>
      <c r="AB31" s="13">
        <v>0</v>
      </c>
    </row>
    <row r="32" spans="1:33" ht="15" hidden="1" customHeight="1">
      <c r="A32" s="23" t="s">
        <v>52</v>
      </c>
      <c r="B32" s="44" t="s">
        <v>55</v>
      </c>
      <c r="C32" s="44" t="s">
        <v>48</v>
      </c>
      <c r="D32" s="44" t="s">
        <v>34</v>
      </c>
      <c r="E32" s="23" t="s">
        <v>48</v>
      </c>
      <c r="F32" s="44"/>
      <c r="G32" s="24"/>
      <c r="H32" s="13"/>
      <c r="I32" s="32"/>
      <c r="J32" s="13"/>
      <c r="K32" s="13"/>
      <c r="L32" s="45"/>
      <c r="M32" s="13"/>
      <c r="N32" s="13"/>
      <c r="O32" s="45"/>
      <c r="P32" s="45"/>
      <c r="Q32" s="24">
        <v>0</v>
      </c>
      <c r="R32" s="13"/>
      <c r="S32" s="24">
        <v>0</v>
      </c>
      <c r="T32" s="24">
        <v>0</v>
      </c>
      <c r="U32" s="13"/>
      <c r="V32" s="24">
        <v>0</v>
      </c>
      <c r="W32" s="24"/>
      <c r="X32" s="24"/>
      <c r="Y32" s="50">
        <v>1</v>
      </c>
      <c r="Z32" s="13">
        <v>0</v>
      </c>
      <c r="AA32" s="13">
        <v>0</v>
      </c>
      <c r="AB32" s="13">
        <v>0</v>
      </c>
    </row>
    <row r="33" spans="1:28" ht="15" hidden="1" customHeight="1">
      <c r="A33" s="23" t="s">
        <v>54</v>
      </c>
      <c r="B33" s="44" t="s">
        <v>98</v>
      </c>
      <c r="C33" s="44" t="s">
        <v>48</v>
      </c>
      <c r="D33" s="44" t="s">
        <v>34</v>
      </c>
      <c r="E33" s="23" t="s">
        <v>48</v>
      </c>
      <c r="F33" s="44"/>
      <c r="G33" s="24"/>
      <c r="H33" s="13"/>
      <c r="I33" s="32"/>
      <c r="J33" s="13"/>
      <c r="K33" s="13"/>
      <c r="L33" s="45"/>
      <c r="M33" s="13"/>
      <c r="N33" s="13"/>
      <c r="O33" s="45"/>
      <c r="P33" s="45"/>
      <c r="Q33" s="24">
        <v>0</v>
      </c>
      <c r="R33" s="13"/>
      <c r="S33" s="24">
        <v>0</v>
      </c>
      <c r="T33" s="24">
        <v>0</v>
      </c>
      <c r="U33" s="13"/>
      <c r="V33" s="24">
        <v>0</v>
      </c>
      <c r="W33" s="24"/>
      <c r="X33" s="24"/>
      <c r="Y33" s="50">
        <v>1</v>
      </c>
      <c r="Z33" s="13">
        <v>0</v>
      </c>
      <c r="AA33" s="13">
        <v>0</v>
      </c>
      <c r="AB33" s="13">
        <v>0</v>
      </c>
    </row>
  </sheetData>
  <mergeCells count="24">
    <mergeCell ref="N8:N9"/>
    <mergeCell ref="M8:M9"/>
    <mergeCell ref="G8:G9"/>
    <mergeCell ref="B10:F10"/>
    <mergeCell ref="B12:E12"/>
    <mergeCell ref="H8:I8"/>
    <mergeCell ref="B11:F11"/>
    <mergeCell ref="E8:E9"/>
    <mergeCell ref="AC13:AD13"/>
    <mergeCell ref="AE13:AF13"/>
    <mergeCell ref="R11"/>
    <mergeCell ref="V8:X8"/>
    <mergeCell ref="A8:B8"/>
    <mergeCell ref="U8:U9"/>
    <mergeCell ref="Q11"/>
    <mergeCell ref="T8:T9"/>
    <mergeCell ref="S8:S9"/>
    <mergeCell ref="P8:P9"/>
    <mergeCell ref="O8:O9"/>
    <mergeCell ref="R8:R9"/>
    <mergeCell ref="Q8:Q9"/>
    <mergeCell ref="A13:F13"/>
    <mergeCell ref="L8:L9"/>
    <mergeCell ref="J8:K8"/>
  </mergeCells>
  <conditionalFormatting sqref="AE22 AC22 A1:AB33">
    <cfRule type="expression" dxfId="8" priority="64" stopIfTrue="1">
      <formula>HasError()</formula>
    </cfRule>
    <cfRule type="expression" dxfId="7" priority="65" stopIfTrue="1">
      <formula>LockedByCondition()</formula>
    </cfRule>
    <cfRule type="expression" dxfId="6" priority="66" stopIfTrue="1">
      <formula>Locked()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Normal="100" zoomScaleSheetLayoutView="85" workbookViewId="0">
      <pane xSplit="4" topLeftCell="F1" activePane="topRight" state="frozen"/>
      <selection activeCell="A10" sqref="A10"/>
      <selection pane="topRight" activeCell="N26" sqref="N26"/>
    </sheetView>
  </sheetViews>
  <sheetFormatPr defaultRowHeight="15"/>
  <cols>
    <col min="1" max="1" width="22.28515625" customWidth="1"/>
    <col min="2" max="4" width="8.85546875" hidden="1" customWidth="1"/>
    <col min="5" max="5" width="19" hidden="1" customWidth="1"/>
    <col min="6" max="7" width="13" customWidth="1"/>
    <col min="8" max="8" width="13.140625" customWidth="1"/>
    <col min="9" max="9" width="16.140625" customWidth="1"/>
    <col min="10" max="10" width="16.42578125" hidden="1" customWidth="1"/>
    <col min="11" max="11" width="16.42578125" customWidth="1"/>
    <col min="12" max="12" width="17.7109375" customWidth="1"/>
    <col min="13" max="13" width="25.5703125" customWidth="1"/>
    <col min="14" max="14" width="25.85546875" customWidth="1"/>
    <col min="15" max="18" width="8.85546875" hidden="1" customWidth="1"/>
    <col min="19" max="23" width="0" hidden="1" customWidth="1"/>
  </cols>
  <sheetData>
    <row r="1" spans="1:25" ht="12.75" hidden="1" customHeight="1">
      <c r="A1" s="17"/>
      <c r="B1" s="17"/>
      <c r="C1" s="3"/>
      <c r="D1" s="19"/>
      <c r="E1" s="19"/>
      <c r="F1" s="9"/>
      <c r="G1" s="19"/>
      <c r="H1" s="19"/>
      <c r="I1" s="29"/>
      <c r="J1" s="19"/>
      <c r="K1" s="19"/>
      <c r="L1" s="17"/>
      <c r="M1" s="2"/>
      <c r="N1" s="28"/>
      <c r="O1" s="4"/>
      <c r="P1" s="4"/>
      <c r="Q1" s="4"/>
      <c r="R1" s="4"/>
    </row>
    <row r="2" spans="1:25" ht="12.75" hidden="1" customHeight="1">
      <c r="A2" s="49"/>
      <c r="B2" s="49"/>
      <c r="C2" s="39"/>
      <c r="D2" s="5"/>
      <c r="E2" s="5"/>
      <c r="F2" s="1"/>
      <c r="G2" s="30"/>
      <c r="H2" s="30"/>
      <c r="I2" s="37"/>
      <c r="J2" s="30"/>
      <c r="K2" s="30"/>
      <c r="L2" s="17"/>
      <c r="M2" s="2"/>
      <c r="N2" s="28"/>
      <c r="O2" s="4"/>
      <c r="P2" s="4"/>
      <c r="Q2" s="4"/>
      <c r="R2" s="4"/>
    </row>
    <row r="3" spans="1:25" ht="43.5" customHeight="1">
      <c r="A3" s="85" t="s">
        <v>122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  <c r="P3" s="4"/>
      <c r="Q3" s="4"/>
      <c r="R3" s="4"/>
    </row>
    <row r="4" spans="1:25" ht="117.75" customHeight="1">
      <c r="A4" s="61"/>
      <c r="B4" s="59"/>
      <c r="C4" s="59"/>
      <c r="D4" s="60"/>
      <c r="E4" s="89" t="s">
        <v>58</v>
      </c>
      <c r="F4" s="89" t="s">
        <v>107</v>
      </c>
      <c r="G4" s="89"/>
      <c r="H4" s="89" t="s">
        <v>119</v>
      </c>
      <c r="I4" s="89"/>
      <c r="J4" s="89" t="s">
        <v>75</v>
      </c>
      <c r="K4" s="89" t="s">
        <v>35</v>
      </c>
      <c r="L4" s="89" t="s">
        <v>66</v>
      </c>
      <c r="M4" s="89" t="s">
        <v>121</v>
      </c>
      <c r="N4" s="90" t="s">
        <v>9</v>
      </c>
      <c r="O4" s="4"/>
      <c r="P4" s="4"/>
      <c r="Q4" s="4"/>
      <c r="R4" s="4"/>
    </row>
    <row r="5" spans="1:25" ht="60" customHeight="1">
      <c r="A5" s="61" t="s">
        <v>118</v>
      </c>
      <c r="B5" s="59"/>
      <c r="C5" s="62"/>
      <c r="D5" s="60"/>
      <c r="E5" s="89"/>
      <c r="F5" s="63" t="s">
        <v>83</v>
      </c>
      <c r="G5" s="63" t="s">
        <v>95</v>
      </c>
      <c r="H5" s="63" t="s">
        <v>83</v>
      </c>
      <c r="I5" s="63" t="s">
        <v>95</v>
      </c>
      <c r="J5" s="89"/>
      <c r="K5" s="89"/>
      <c r="L5" s="89"/>
      <c r="M5" s="89"/>
      <c r="N5" s="90"/>
      <c r="O5" s="4"/>
      <c r="P5" s="4"/>
      <c r="Q5" s="4"/>
      <c r="R5" s="4"/>
    </row>
    <row r="6" spans="1:25" ht="13.5" customHeight="1">
      <c r="A6" s="86" t="s">
        <v>14</v>
      </c>
      <c r="B6" s="87"/>
      <c r="C6" s="87"/>
      <c r="D6" s="88"/>
      <c r="E6" s="56" t="s">
        <v>106</v>
      </c>
      <c r="F6" s="56" t="s">
        <v>61</v>
      </c>
      <c r="G6" s="56" t="s">
        <v>61</v>
      </c>
      <c r="H6" s="56" t="s">
        <v>61</v>
      </c>
      <c r="I6" s="56" t="s">
        <v>61</v>
      </c>
      <c r="J6" s="56" t="s">
        <v>46</v>
      </c>
      <c r="K6" s="57" t="s">
        <v>120</v>
      </c>
      <c r="L6" s="55" t="s">
        <v>97</v>
      </c>
      <c r="M6" s="56" t="s">
        <v>16</v>
      </c>
      <c r="N6" s="56" t="s">
        <v>74</v>
      </c>
      <c r="O6" s="4"/>
      <c r="P6" s="4"/>
      <c r="Q6" s="4"/>
      <c r="R6" s="4"/>
    </row>
    <row r="7" spans="1:25" ht="15" customHeight="1">
      <c r="A7" s="78">
        <v>1</v>
      </c>
      <c r="B7" s="81"/>
      <c r="C7" s="82"/>
      <c r="D7" s="56" t="s">
        <v>25</v>
      </c>
      <c r="E7" s="56" t="s">
        <v>17</v>
      </c>
      <c r="F7" s="56">
        <v>2</v>
      </c>
      <c r="G7" s="56">
        <v>3</v>
      </c>
      <c r="H7" s="56">
        <v>4</v>
      </c>
      <c r="I7" s="56">
        <v>5</v>
      </c>
      <c r="J7" s="56" t="s">
        <v>82</v>
      </c>
      <c r="K7" s="56">
        <v>6</v>
      </c>
      <c r="L7" s="56">
        <v>7</v>
      </c>
      <c r="M7" s="56">
        <v>8</v>
      </c>
      <c r="N7" s="56">
        <v>9</v>
      </c>
      <c r="O7" s="4"/>
      <c r="P7" s="4"/>
      <c r="Q7" s="4"/>
      <c r="R7" s="4"/>
    </row>
    <row r="8" spans="1:25" ht="12.75" hidden="1" customHeight="1">
      <c r="A8" s="14" t="s">
        <v>21</v>
      </c>
      <c r="B8" s="14" t="s">
        <v>71</v>
      </c>
      <c r="C8" s="14" t="s">
        <v>3</v>
      </c>
      <c r="D8" s="14" t="s">
        <v>48</v>
      </c>
      <c r="E8" s="14" t="s">
        <v>40</v>
      </c>
      <c r="F8" s="14" t="s">
        <v>33</v>
      </c>
      <c r="G8" s="14" t="s">
        <v>18</v>
      </c>
      <c r="H8" s="14" t="s">
        <v>11</v>
      </c>
      <c r="I8" s="14" t="s">
        <v>2</v>
      </c>
      <c r="J8" s="14" t="s">
        <v>102</v>
      </c>
      <c r="K8" s="14" t="s">
        <v>64</v>
      </c>
      <c r="L8" s="14" t="s">
        <v>92</v>
      </c>
      <c r="M8" s="14" t="s">
        <v>85</v>
      </c>
      <c r="N8" s="14" t="s">
        <v>112</v>
      </c>
      <c r="O8" s="14" t="s">
        <v>10</v>
      </c>
      <c r="P8" s="14" t="s">
        <v>79</v>
      </c>
      <c r="Q8" s="14" t="s">
        <v>22</v>
      </c>
      <c r="R8" s="14" t="s">
        <v>36</v>
      </c>
    </row>
    <row r="9" spans="1:25" ht="15" hidden="1" customHeight="1">
      <c r="A9" s="44" t="s">
        <v>24</v>
      </c>
      <c r="B9" s="44" t="s">
        <v>48</v>
      </c>
      <c r="C9" s="44" t="s">
        <v>27</v>
      </c>
      <c r="D9" s="44"/>
      <c r="E9" s="24"/>
      <c r="F9" s="13"/>
      <c r="G9" s="32"/>
      <c r="H9" s="13"/>
      <c r="I9" s="13"/>
      <c r="J9" s="45"/>
      <c r="K9" s="13"/>
      <c r="L9" s="13"/>
      <c r="M9" s="45"/>
      <c r="N9" s="24">
        <v>0</v>
      </c>
      <c r="O9" s="50" t="s">
        <v>48</v>
      </c>
      <c r="P9" s="13">
        <v>0</v>
      </c>
      <c r="Q9" s="13">
        <v>0</v>
      </c>
      <c r="R9" s="13">
        <v>0</v>
      </c>
    </row>
    <row r="10" spans="1:25" ht="15" hidden="1" customHeight="1">
      <c r="A10" s="44" t="s">
        <v>32</v>
      </c>
      <c r="B10" s="44" t="s">
        <v>48</v>
      </c>
      <c r="C10" s="44" t="s">
        <v>27</v>
      </c>
      <c r="D10" s="44"/>
      <c r="E10" s="24"/>
      <c r="F10" s="13"/>
      <c r="G10" s="32"/>
      <c r="H10" s="13"/>
      <c r="I10" s="13"/>
      <c r="J10" s="45"/>
      <c r="K10" s="13"/>
      <c r="L10" s="13"/>
      <c r="M10" s="45"/>
      <c r="N10" s="24">
        <v>0</v>
      </c>
      <c r="O10" s="50">
        <v>1</v>
      </c>
      <c r="P10" s="13">
        <v>0</v>
      </c>
      <c r="Q10" s="13">
        <v>0</v>
      </c>
      <c r="R10" s="13">
        <v>0</v>
      </c>
    </row>
    <row r="11" spans="1:25" ht="15" hidden="1" customHeight="1">
      <c r="A11" s="44" t="s">
        <v>30</v>
      </c>
      <c r="B11" s="44" t="s">
        <v>48</v>
      </c>
      <c r="C11" s="44" t="s">
        <v>27</v>
      </c>
      <c r="D11" s="44"/>
      <c r="E11" s="24"/>
      <c r="F11" s="13"/>
      <c r="G11" s="32"/>
      <c r="H11" s="13"/>
      <c r="I11" s="13"/>
      <c r="J11" s="45"/>
      <c r="K11" s="13"/>
      <c r="L11" s="13"/>
      <c r="M11" s="45"/>
      <c r="N11" s="24">
        <v>0</v>
      </c>
      <c r="O11" s="50">
        <v>1</v>
      </c>
      <c r="P11" s="13">
        <v>0</v>
      </c>
      <c r="Q11" s="13">
        <v>0</v>
      </c>
      <c r="R11" s="13">
        <v>0</v>
      </c>
    </row>
    <row r="12" spans="1:25" ht="15" hidden="1" customHeight="1">
      <c r="A12" s="44" t="s">
        <v>50</v>
      </c>
      <c r="B12" s="44" t="s">
        <v>48</v>
      </c>
      <c r="C12" s="44" t="s">
        <v>27</v>
      </c>
      <c r="D12" s="44"/>
      <c r="E12" s="24"/>
      <c r="F12" s="13"/>
      <c r="G12" s="32"/>
      <c r="H12" s="13"/>
      <c r="I12" s="13"/>
      <c r="J12" s="45"/>
      <c r="K12" s="13"/>
      <c r="L12" s="13"/>
      <c r="M12" s="45"/>
      <c r="N12" s="24">
        <v>0</v>
      </c>
      <c r="O12" s="50">
        <v>1</v>
      </c>
      <c r="P12" s="13">
        <v>0</v>
      </c>
      <c r="Q12" s="13">
        <v>0</v>
      </c>
      <c r="R12" s="13">
        <v>0</v>
      </c>
    </row>
    <row r="13" spans="1:25" ht="15" hidden="1" customHeight="1">
      <c r="A13" s="44" t="s">
        <v>43</v>
      </c>
      <c r="B13" s="44" t="s">
        <v>48</v>
      </c>
      <c r="C13" s="44" t="s">
        <v>27</v>
      </c>
      <c r="D13" s="44"/>
      <c r="E13" s="24"/>
      <c r="F13" s="13"/>
      <c r="G13" s="32"/>
      <c r="H13" s="13"/>
      <c r="I13" s="13"/>
      <c r="J13" s="45"/>
      <c r="K13" s="13"/>
      <c r="L13" s="13"/>
      <c r="M13" s="45"/>
      <c r="N13" s="24">
        <v>0</v>
      </c>
      <c r="O13" s="50">
        <v>1</v>
      </c>
      <c r="P13" s="13">
        <v>0</v>
      </c>
      <c r="Q13" s="13">
        <v>0</v>
      </c>
      <c r="R13" s="13">
        <v>0</v>
      </c>
    </row>
    <row r="14" spans="1:25" ht="15" hidden="1" customHeight="1">
      <c r="A14" s="44" t="s">
        <v>60</v>
      </c>
      <c r="B14" s="44" t="s">
        <v>48</v>
      </c>
      <c r="C14" s="44" t="s">
        <v>27</v>
      </c>
      <c r="D14" s="44"/>
      <c r="E14" s="24"/>
      <c r="F14" s="13"/>
      <c r="G14" s="32"/>
      <c r="H14" s="13"/>
      <c r="I14" s="13"/>
      <c r="J14" s="45"/>
      <c r="K14" s="13"/>
      <c r="L14" s="13"/>
      <c r="M14" s="45"/>
      <c r="N14" s="24">
        <v>0</v>
      </c>
      <c r="O14" s="50">
        <v>1</v>
      </c>
      <c r="P14" s="13">
        <v>0</v>
      </c>
      <c r="Q14" s="13">
        <v>0</v>
      </c>
      <c r="R14" s="13">
        <v>0</v>
      </c>
    </row>
    <row r="15" spans="1:25" ht="15" hidden="1" customHeight="1">
      <c r="A15" s="44" t="s">
        <v>109</v>
      </c>
      <c r="B15" s="44" t="s">
        <v>48</v>
      </c>
      <c r="C15" s="44" t="s">
        <v>27</v>
      </c>
      <c r="D15" s="44"/>
      <c r="E15" s="24"/>
      <c r="F15" s="13"/>
      <c r="G15" s="32"/>
      <c r="H15" s="13"/>
      <c r="I15" s="13"/>
      <c r="J15" s="45"/>
      <c r="K15" s="13"/>
      <c r="L15" s="13"/>
      <c r="M15" s="45"/>
      <c r="N15" s="24">
        <v>0</v>
      </c>
      <c r="O15" s="50">
        <v>1</v>
      </c>
      <c r="P15" s="13">
        <v>0</v>
      </c>
      <c r="Q15" s="13">
        <v>0</v>
      </c>
      <c r="R15" s="13">
        <v>0</v>
      </c>
    </row>
    <row r="16" spans="1:25" ht="37.5" customHeight="1">
      <c r="A16" s="68" t="s">
        <v>111</v>
      </c>
      <c r="B16" s="64" t="s">
        <v>48</v>
      </c>
      <c r="C16" s="64" t="s">
        <v>34</v>
      </c>
      <c r="D16" s="64"/>
      <c r="E16" s="65">
        <v>48784.9</v>
      </c>
      <c r="F16" s="66">
        <v>1830.71</v>
      </c>
      <c r="G16" s="66">
        <v>1931.4</v>
      </c>
      <c r="H16" s="66">
        <v>1331.61</v>
      </c>
      <c r="I16" s="66">
        <v>1411.51</v>
      </c>
      <c r="J16" s="67">
        <v>1.4500000000000001E-2</v>
      </c>
      <c r="K16" s="66">
        <v>9939</v>
      </c>
      <c r="L16" s="66">
        <v>3.22</v>
      </c>
      <c r="M16" s="67">
        <v>5.5210000000000002E-2</v>
      </c>
      <c r="N16" s="65">
        <f>(F16-H16)*K16*L16*M16*6/1000+(G16-I16)*K16*L16*M16*6/1000</f>
        <v>10802.828508046096</v>
      </c>
      <c r="O16" s="50">
        <v>1</v>
      </c>
      <c r="P16" s="13" t="s">
        <v>48</v>
      </c>
      <c r="Q16" s="13" t="s">
        <v>48</v>
      </c>
      <c r="R16" s="13" t="s">
        <v>48</v>
      </c>
      <c r="T16" s="53"/>
      <c r="V16" s="53"/>
      <c r="W16" s="53"/>
      <c r="Y16" t="s">
        <v>123</v>
      </c>
    </row>
    <row r="17" spans="1:18" ht="15" hidden="1" customHeight="1">
      <c r="A17" s="44" t="s">
        <v>26</v>
      </c>
      <c r="B17" s="44" t="s">
        <v>48</v>
      </c>
      <c r="C17" s="44" t="s">
        <v>34</v>
      </c>
      <c r="D17" s="44"/>
      <c r="E17" s="24"/>
      <c r="F17" s="13"/>
      <c r="G17" s="32"/>
      <c r="H17" s="13"/>
      <c r="I17" s="13"/>
      <c r="J17" s="45"/>
      <c r="K17" s="13"/>
      <c r="L17" s="13"/>
      <c r="M17" s="45"/>
      <c r="N17" s="24">
        <v>0</v>
      </c>
      <c r="O17" s="50">
        <v>1</v>
      </c>
      <c r="P17" s="13">
        <v>0</v>
      </c>
      <c r="Q17" s="13">
        <v>0</v>
      </c>
      <c r="R17" s="13">
        <v>0</v>
      </c>
    </row>
    <row r="18" spans="1:18" ht="15" hidden="1" customHeight="1">
      <c r="A18" s="44" t="s">
        <v>55</v>
      </c>
      <c r="B18" s="44" t="s">
        <v>48</v>
      </c>
      <c r="C18" s="44" t="s">
        <v>34</v>
      </c>
      <c r="D18" s="44"/>
      <c r="E18" s="24"/>
      <c r="F18" s="13"/>
      <c r="G18" s="32"/>
      <c r="H18" s="13"/>
      <c r="I18" s="13"/>
      <c r="J18" s="45"/>
      <c r="K18" s="13"/>
      <c r="L18" s="13"/>
      <c r="M18" s="45"/>
      <c r="N18" s="24">
        <v>0</v>
      </c>
      <c r="O18" s="50">
        <v>1</v>
      </c>
      <c r="P18" s="13">
        <v>0</v>
      </c>
      <c r="Q18" s="13">
        <v>0</v>
      </c>
      <c r="R18" s="13">
        <v>0</v>
      </c>
    </row>
    <row r="19" spans="1:18" ht="15" hidden="1" customHeight="1">
      <c r="A19" s="44" t="s">
        <v>98</v>
      </c>
      <c r="B19" s="44" t="s">
        <v>48</v>
      </c>
      <c r="C19" s="44" t="s">
        <v>34</v>
      </c>
      <c r="D19" s="44"/>
      <c r="E19" s="24"/>
      <c r="F19" s="13"/>
      <c r="G19" s="32"/>
      <c r="H19" s="13"/>
      <c r="I19" s="13"/>
      <c r="J19" s="45"/>
      <c r="K19" s="13"/>
      <c r="L19" s="13"/>
      <c r="M19" s="45"/>
      <c r="N19" s="24">
        <v>0</v>
      </c>
      <c r="O19" s="50">
        <v>1</v>
      </c>
      <c r="P19" s="13">
        <v>0</v>
      </c>
      <c r="Q19" s="13">
        <v>0</v>
      </c>
      <c r="R19" s="13">
        <v>0</v>
      </c>
    </row>
  </sheetData>
  <mergeCells count="11">
    <mergeCell ref="A7:C7"/>
    <mergeCell ref="A3:N3"/>
    <mergeCell ref="A6:D6"/>
    <mergeCell ref="K4:K5"/>
    <mergeCell ref="L4:L5"/>
    <mergeCell ref="M4:M5"/>
    <mergeCell ref="N4:N5"/>
    <mergeCell ref="E4:E5"/>
    <mergeCell ref="F4:G4"/>
    <mergeCell ref="H4:I4"/>
    <mergeCell ref="J4:J5"/>
  </mergeCells>
  <conditionalFormatting sqref="B4:N19 A3:A19 O3:R19 A1:R2">
    <cfRule type="expression" dxfId="5" priority="1" stopIfTrue="1">
      <formula>HasError()</formula>
    </cfRule>
    <cfRule type="expression" dxfId="4" priority="2" stopIfTrue="1">
      <formula>LockedByCondition()</formula>
    </cfRule>
    <cfRule type="expression" dxfId="3" priority="3" stopIfTrue="1">
      <formula>Locked()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Normal="100" zoomScaleSheetLayoutView="85" workbookViewId="0">
      <pane xSplit="4" topLeftCell="F1" activePane="topRight" state="frozen"/>
      <selection activeCell="A10" sqref="A10"/>
      <selection pane="topRight" activeCell="Y11" sqref="Y11"/>
    </sheetView>
  </sheetViews>
  <sheetFormatPr defaultRowHeight="15"/>
  <cols>
    <col min="1" max="1" width="22.28515625" customWidth="1"/>
    <col min="2" max="4" width="8.85546875" hidden="1" customWidth="1"/>
    <col min="5" max="5" width="19" hidden="1" customWidth="1"/>
    <col min="6" max="7" width="13" customWidth="1"/>
    <col min="8" max="8" width="13.140625" customWidth="1"/>
    <col min="9" max="9" width="16.140625" customWidth="1"/>
    <col min="10" max="10" width="16.42578125" hidden="1" customWidth="1"/>
    <col min="11" max="11" width="16.42578125" customWidth="1"/>
    <col min="12" max="12" width="17.7109375" customWidth="1"/>
    <col min="13" max="13" width="25.5703125" customWidth="1"/>
    <col min="14" max="14" width="25.85546875" customWidth="1"/>
    <col min="15" max="18" width="8.85546875" hidden="1" customWidth="1"/>
    <col min="19" max="23" width="0" hidden="1" customWidth="1"/>
  </cols>
  <sheetData>
    <row r="1" spans="1:23" ht="12.75" hidden="1" customHeight="1">
      <c r="A1" s="17"/>
      <c r="B1" s="17"/>
      <c r="C1" s="3"/>
      <c r="D1" s="19"/>
      <c r="E1" s="19"/>
      <c r="F1" s="9"/>
      <c r="G1" s="19"/>
      <c r="H1" s="19"/>
      <c r="I1" s="29"/>
      <c r="J1" s="19"/>
      <c r="K1" s="19"/>
      <c r="L1" s="17"/>
      <c r="M1" s="2"/>
      <c r="N1" s="28"/>
      <c r="O1" s="4"/>
      <c r="P1" s="4"/>
      <c r="Q1" s="4"/>
      <c r="R1" s="4"/>
    </row>
    <row r="2" spans="1:23" ht="12.75" hidden="1" customHeight="1">
      <c r="A2" s="49"/>
      <c r="B2" s="49"/>
      <c r="C2" s="39"/>
      <c r="D2" s="5"/>
      <c r="E2" s="5"/>
      <c r="F2" s="1"/>
      <c r="G2" s="30"/>
      <c r="H2" s="30"/>
      <c r="I2" s="37"/>
      <c r="J2" s="30"/>
      <c r="K2" s="30"/>
      <c r="L2" s="17"/>
      <c r="M2" s="2"/>
      <c r="N2" s="28"/>
      <c r="O2" s="4"/>
      <c r="P2" s="4"/>
      <c r="Q2" s="4"/>
      <c r="R2" s="4"/>
    </row>
    <row r="3" spans="1:23" ht="43.5" customHeight="1">
      <c r="A3" s="85" t="s">
        <v>122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  <c r="P3" s="4"/>
      <c r="Q3" s="4"/>
      <c r="R3" s="4"/>
    </row>
    <row r="4" spans="1:23" ht="117.75" customHeight="1">
      <c r="A4" s="61"/>
      <c r="B4" s="59"/>
      <c r="C4" s="59"/>
      <c r="D4" s="60"/>
      <c r="E4" s="89" t="s">
        <v>58</v>
      </c>
      <c r="F4" s="89" t="s">
        <v>107</v>
      </c>
      <c r="G4" s="89"/>
      <c r="H4" s="89" t="s">
        <v>119</v>
      </c>
      <c r="I4" s="89"/>
      <c r="J4" s="89" t="s">
        <v>75</v>
      </c>
      <c r="K4" s="89" t="s">
        <v>35</v>
      </c>
      <c r="L4" s="89" t="s">
        <v>66</v>
      </c>
      <c r="M4" s="89" t="s">
        <v>121</v>
      </c>
      <c r="N4" s="90" t="s">
        <v>9</v>
      </c>
      <c r="O4" s="4"/>
      <c r="P4" s="4"/>
      <c r="Q4" s="4"/>
      <c r="R4" s="4"/>
    </row>
    <row r="5" spans="1:23" ht="60" customHeight="1">
      <c r="A5" s="61" t="s">
        <v>118</v>
      </c>
      <c r="B5" s="59"/>
      <c r="C5" s="62"/>
      <c r="D5" s="60"/>
      <c r="E5" s="89"/>
      <c r="F5" s="63" t="s">
        <v>83</v>
      </c>
      <c r="G5" s="63" t="s">
        <v>95</v>
      </c>
      <c r="H5" s="63" t="s">
        <v>83</v>
      </c>
      <c r="I5" s="63" t="s">
        <v>95</v>
      </c>
      <c r="J5" s="89"/>
      <c r="K5" s="89"/>
      <c r="L5" s="89"/>
      <c r="M5" s="89"/>
      <c r="N5" s="90"/>
      <c r="O5" s="4"/>
      <c r="P5" s="4"/>
      <c r="Q5" s="4"/>
      <c r="R5" s="4"/>
    </row>
    <row r="6" spans="1:23" ht="13.5" customHeight="1">
      <c r="A6" s="86" t="s">
        <v>14</v>
      </c>
      <c r="B6" s="87"/>
      <c r="C6" s="87"/>
      <c r="D6" s="88"/>
      <c r="E6" s="70" t="s">
        <v>106</v>
      </c>
      <c r="F6" s="70" t="s">
        <v>61</v>
      </c>
      <c r="G6" s="70" t="s">
        <v>61</v>
      </c>
      <c r="H6" s="70" t="s">
        <v>61</v>
      </c>
      <c r="I6" s="70" t="s">
        <v>61</v>
      </c>
      <c r="J6" s="70" t="s">
        <v>46</v>
      </c>
      <c r="K6" s="71" t="s">
        <v>120</v>
      </c>
      <c r="L6" s="69" t="s">
        <v>97</v>
      </c>
      <c r="M6" s="70" t="s">
        <v>16</v>
      </c>
      <c r="N6" s="70" t="s">
        <v>74</v>
      </c>
      <c r="O6" s="4"/>
      <c r="P6" s="4"/>
      <c r="Q6" s="4"/>
      <c r="R6" s="4"/>
    </row>
    <row r="7" spans="1:23" ht="15" customHeight="1">
      <c r="A7" s="78">
        <v>1</v>
      </c>
      <c r="B7" s="81"/>
      <c r="C7" s="82"/>
      <c r="D7" s="70" t="s">
        <v>25</v>
      </c>
      <c r="E7" s="70" t="s">
        <v>17</v>
      </c>
      <c r="F7" s="70">
        <v>2</v>
      </c>
      <c r="G7" s="70">
        <v>3</v>
      </c>
      <c r="H7" s="70">
        <v>4</v>
      </c>
      <c r="I7" s="70">
        <v>5</v>
      </c>
      <c r="J7" s="70" t="s">
        <v>82</v>
      </c>
      <c r="K7" s="70">
        <v>6</v>
      </c>
      <c r="L7" s="70">
        <v>7</v>
      </c>
      <c r="M7" s="70">
        <v>8</v>
      </c>
      <c r="N7" s="70">
        <v>9</v>
      </c>
      <c r="O7" s="4"/>
      <c r="P7" s="4"/>
      <c r="Q7" s="4"/>
      <c r="R7" s="4"/>
    </row>
    <row r="8" spans="1:23" ht="15" customHeight="1">
      <c r="A8" s="91" t="s">
        <v>125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50"/>
      <c r="P8" s="13"/>
      <c r="Q8" s="13"/>
      <c r="R8" s="13"/>
    </row>
    <row r="9" spans="1:23" ht="37.5" customHeight="1">
      <c r="A9" s="68" t="s">
        <v>111</v>
      </c>
      <c r="B9" s="64" t="s">
        <v>48</v>
      </c>
      <c r="C9" s="64" t="s">
        <v>34</v>
      </c>
      <c r="D9" s="64"/>
      <c r="E9" s="65">
        <v>48784.9</v>
      </c>
      <c r="F9" s="66">
        <v>1695.11</v>
      </c>
      <c r="G9" s="66">
        <v>1800.2</v>
      </c>
      <c r="H9" s="66">
        <v>1238.74</v>
      </c>
      <c r="I9" s="66">
        <v>1309.3499999999999</v>
      </c>
      <c r="J9" s="67">
        <v>1.4500000000000001E-2</v>
      </c>
      <c r="K9" s="66">
        <v>9939</v>
      </c>
      <c r="L9" s="66">
        <v>3.22</v>
      </c>
      <c r="M9" s="67">
        <v>5.5210000000000002E-2</v>
      </c>
      <c r="N9" s="65">
        <f>(F9-H9)*K9*L9*M9*3/1000+(G9-I9)*K9*L9*M9*6/1000</f>
        <v>7622.8538025720791</v>
      </c>
      <c r="O9" s="50">
        <v>1</v>
      </c>
      <c r="P9" s="13" t="s">
        <v>48</v>
      </c>
      <c r="Q9" s="13" t="s">
        <v>48</v>
      </c>
      <c r="R9" s="13" t="s">
        <v>48</v>
      </c>
      <c r="T9" s="53"/>
      <c r="V9" s="53"/>
      <c r="W9" s="53"/>
    </row>
    <row r="10" spans="1:23" ht="15" customHeight="1">
      <c r="A10" s="91" t="s">
        <v>124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50"/>
      <c r="P10" s="13"/>
      <c r="Q10" s="13"/>
      <c r="R10" s="13"/>
    </row>
    <row r="11" spans="1:23" ht="37.5" customHeight="1">
      <c r="A11" s="68" t="s">
        <v>111</v>
      </c>
      <c r="B11" s="64" t="s">
        <v>48</v>
      </c>
      <c r="C11" s="64" t="s">
        <v>34</v>
      </c>
      <c r="D11" s="64"/>
      <c r="E11" s="65">
        <v>48784.9</v>
      </c>
      <c r="F11" s="66">
        <v>1830.71</v>
      </c>
      <c r="G11" s="66">
        <v>1931.4</v>
      </c>
      <c r="H11" s="66">
        <v>1331.61</v>
      </c>
      <c r="I11" s="66">
        <v>1411.51</v>
      </c>
      <c r="J11" s="67">
        <v>1.4500000000000001E-2</v>
      </c>
      <c r="K11" s="66">
        <v>9939</v>
      </c>
      <c r="L11" s="66">
        <v>3.22</v>
      </c>
      <c r="M11" s="67">
        <v>5.5210000000000002E-2</v>
      </c>
      <c r="N11" s="65">
        <f>(F11-H11)*K11*L11*M11*6/1000+(G11-I11)*K11*L11*M11*6/1000</f>
        <v>10802.828508046096</v>
      </c>
      <c r="O11" s="50">
        <v>1</v>
      </c>
      <c r="P11" s="13" t="s">
        <v>48</v>
      </c>
      <c r="Q11" s="13" t="s">
        <v>48</v>
      </c>
      <c r="R11" s="13" t="s">
        <v>48</v>
      </c>
      <c r="T11" s="53"/>
      <c r="V11" s="53"/>
      <c r="W11" s="53"/>
    </row>
    <row r="12" spans="1:23" ht="15" hidden="1" customHeight="1">
      <c r="A12" s="44" t="s">
        <v>26</v>
      </c>
      <c r="B12" s="44" t="s">
        <v>48</v>
      </c>
      <c r="C12" s="44" t="s">
        <v>34</v>
      </c>
      <c r="D12" s="44"/>
      <c r="E12" s="24"/>
      <c r="F12" s="13"/>
      <c r="G12" s="32"/>
      <c r="H12" s="13"/>
      <c r="I12" s="13"/>
      <c r="J12" s="45"/>
      <c r="K12" s="13"/>
      <c r="L12" s="13"/>
      <c r="M12" s="45"/>
      <c r="N12" s="24">
        <v>0</v>
      </c>
      <c r="O12" s="50">
        <v>1</v>
      </c>
      <c r="P12" s="13">
        <v>0</v>
      </c>
      <c r="Q12" s="13">
        <v>0</v>
      </c>
      <c r="R12" s="13">
        <v>0</v>
      </c>
    </row>
    <row r="13" spans="1:23" ht="15" hidden="1" customHeight="1">
      <c r="A13" s="44" t="s">
        <v>55</v>
      </c>
      <c r="B13" s="44" t="s">
        <v>48</v>
      </c>
      <c r="C13" s="44" t="s">
        <v>34</v>
      </c>
      <c r="D13" s="44"/>
      <c r="E13" s="24"/>
      <c r="F13" s="13"/>
      <c r="G13" s="32"/>
      <c r="H13" s="13"/>
      <c r="I13" s="13"/>
      <c r="J13" s="45"/>
      <c r="K13" s="13"/>
      <c r="L13" s="13"/>
      <c r="M13" s="45"/>
      <c r="N13" s="24">
        <v>0</v>
      </c>
      <c r="O13" s="50">
        <v>1</v>
      </c>
      <c r="P13" s="13">
        <v>0</v>
      </c>
      <c r="Q13" s="13">
        <v>0</v>
      </c>
      <c r="R13" s="13">
        <v>0</v>
      </c>
    </row>
    <row r="14" spans="1:23" ht="15" hidden="1" customHeight="1">
      <c r="A14" s="44" t="s">
        <v>98</v>
      </c>
      <c r="B14" s="44" t="s">
        <v>48</v>
      </c>
      <c r="C14" s="44" t="s">
        <v>34</v>
      </c>
      <c r="D14" s="44"/>
      <c r="E14" s="24"/>
      <c r="F14" s="13"/>
      <c r="G14" s="32"/>
      <c r="H14" s="13"/>
      <c r="I14" s="13"/>
      <c r="J14" s="45"/>
      <c r="K14" s="13"/>
      <c r="L14" s="13"/>
      <c r="M14" s="45"/>
      <c r="N14" s="24">
        <v>0</v>
      </c>
      <c r="O14" s="50">
        <v>1</v>
      </c>
      <c r="P14" s="13">
        <v>0</v>
      </c>
      <c r="Q14" s="13">
        <v>0</v>
      </c>
      <c r="R14" s="13">
        <v>0</v>
      </c>
    </row>
    <row r="15" spans="1:23">
      <c r="A15" s="94" t="s">
        <v>126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>
        <f>N9+N11</f>
        <v>18425.682310618176</v>
      </c>
    </row>
  </sheetData>
  <mergeCells count="13">
    <mergeCell ref="A6:D6"/>
    <mergeCell ref="A7:C7"/>
    <mergeCell ref="A10:N10"/>
    <mergeCell ref="A8:N8"/>
    <mergeCell ref="A3:N3"/>
    <mergeCell ref="E4:E5"/>
    <mergeCell ref="F4:G4"/>
    <mergeCell ref="H4:I4"/>
    <mergeCell ref="J4:J5"/>
    <mergeCell ref="K4:K5"/>
    <mergeCell ref="L4:L5"/>
    <mergeCell ref="M4:M5"/>
    <mergeCell ref="N4:N5"/>
  </mergeCells>
  <conditionalFormatting sqref="B11:N14 A1:R2 B4:N9 A3:A14 O3:R14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Data</vt:lpstr>
      <vt:lpstr>Data (2)</vt:lpstr>
      <vt:lpstr>Data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Pecherskih_IN</cp:lastModifiedBy>
  <cp:lastPrinted>2019-06-24T08:33:13Z</cp:lastPrinted>
  <dcterms:created xsi:type="dcterms:W3CDTF">2018-09-19T09:12:42Z</dcterms:created>
  <dcterms:modified xsi:type="dcterms:W3CDTF">2019-06-24T10:39:50Z</dcterms:modified>
</cp:coreProperties>
</file>