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22935" windowHeight="7680"/>
  </bookViews>
  <sheets>
    <sheet name="Свод" sheetId="1" r:id="rId1"/>
  </sheets>
  <definedNames>
    <definedName name="_xlnm._FilterDatabase" localSheetId="0" hidden="1">Свод!$A$10:$N$199</definedName>
    <definedName name="_xlnm.Print_Titles" localSheetId="0">Свод!$8:$9</definedName>
    <definedName name="_xlnm.Print_Area" localSheetId="0">Свод!$B$1:$N$209</definedName>
  </definedNames>
  <calcPr calcId="125725"/>
</workbook>
</file>

<file path=xl/calcChain.xml><?xml version="1.0" encoding="utf-8"?>
<calcChain xmlns="http://schemas.openxmlformats.org/spreadsheetml/2006/main">
  <c r="K204" i="1"/>
  <c r="I99"/>
  <c r="H99"/>
  <c r="K86"/>
  <c r="I86"/>
  <c r="I81"/>
  <c r="K64"/>
  <c r="K63"/>
  <c r="J63"/>
  <c r="K62"/>
  <c r="J61"/>
  <c r="N54"/>
  <c r="M54"/>
  <c r="L54"/>
  <c r="I53"/>
  <c r="H53"/>
  <c r="J40"/>
  <c r="K37"/>
  <c r="J35"/>
  <c r="J32"/>
  <c r="K20"/>
  <c r="K19"/>
  <c r="J17"/>
</calcChain>
</file>

<file path=xl/sharedStrings.xml><?xml version="1.0" encoding="utf-8"?>
<sst xmlns="http://schemas.openxmlformats.org/spreadsheetml/2006/main" count="943" uniqueCount="477">
  <si>
    <t>РЕЕСТР</t>
  </si>
  <si>
    <t>источников доходов бюджета Удмуртской Республики на 2019 год и на плановый период 2020 и 2021 годов</t>
  </si>
  <si>
    <t>Наименование финансового органа</t>
  </si>
  <si>
    <t>Министерство финансов Удмуртской Республики</t>
  </si>
  <si>
    <t>Наименование бюджета</t>
  </si>
  <si>
    <t>Бюджет Удмуртской Республики</t>
  </si>
  <si>
    <t>Единица измерения: тыс. руб.</t>
  </si>
  <si>
    <t>Номер реестровой записи</t>
  </si>
  <si>
    <t>Наименование группы источников доходов бюджетов/наименование источника доходов бюджета</t>
  </si>
  <si>
    <t>Классификация доходов бюджетов</t>
  </si>
  <si>
    <t>Наименование главного администратора доходов  бюджета УР</t>
  </si>
  <si>
    <t>Код строки</t>
  </si>
  <si>
    <t>План, утвержденный Законом о бюджете на 2018 год (первонач)</t>
  </si>
  <si>
    <r>
      <t xml:space="preserve">План на 2018 год с учетом поправок </t>
    </r>
    <r>
      <rPr>
        <i/>
        <sz val="12"/>
        <rFont val="Times New Roman"/>
        <family val="1"/>
        <charset val="204"/>
      </rPr>
      <t>(в ред. Закона УР от 24.09.2017 №48-РЗ)</t>
    </r>
  </si>
  <si>
    <t>Фактическое поступление за 9 месяцев 2018 года</t>
  </si>
  <si>
    <t>Оценка исполнения за 2018 год</t>
  </si>
  <si>
    <t>Прогноз доходов бюджета</t>
  </si>
  <si>
    <t>2018 год</t>
  </si>
  <si>
    <t>с 1 января 2019 года</t>
  </si>
  <si>
    <t>наименование</t>
  </si>
  <si>
    <t xml:space="preserve">на 2019 год </t>
  </si>
  <si>
    <t xml:space="preserve">на 2020 год </t>
  </si>
  <si>
    <t xml:space="preserve">на 2021 год </t>
  </si>
  <si>
    <t>Налоги на прибыль, доходы</t>
  </si>
  <si>
    <t xml:space="preserve"> 182 1 01 01012 02 0000 110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</si>
  <si>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</si>
  <si>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Территориальный орган Федеральной налоговой службы по Удмуртской Республике</t>
  </si>
  <si>
    <t xml:space="preserve"> 182 1 01 01014 02 0000 110</t>
  </si>
  <si>
    <t xml:space="preserve">  Налог на прибыль организаций консолидированных групп налогоплательщиков, зачисляемый в бюджеты субъектов Российской Федерации</t>
  </si>
  <si>
    <t>182 1 01 02010 01 0000 110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</si>
  <si>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</si>
  <si>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</si>
  <si>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</si>
  <si>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</si>
  <si>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</si>
  <si>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182 1 01 02040 01 0000 110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</si>
  <si>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</si>
  <si>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</si>
  <si>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182 1 03 02011 01 0000 110</t>
  </si>
  <si>
    <t>Акцизы на спирт этиловый (в том числе этиловый спирт-сырец) из пищевого сырья, производимый на территории Российской Федерации</t>
  </si>
  <si>
    <t>182 1 03 02100 01 0000 110</t>
  </si>
  <si>
    <t>Акцизы на пиво, производимое на территории Российской Федерации</t>
  </si>
  <si>
    <t>100 1030214001 0000 110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</si>
  <si>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</si>
  <si>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Управление Федерального казначейства по Удмуртской Республике</t>
  </si>
  <si>
    <t>100 1 03 02230 01 0000 110</t>
  </si>
  <si>
    <t>Доходы от уплаты акцизов на дизельное топливо, подлежащие распределению в консолидированные бюджеты субъектов Российской Федерации</t>
  </si>
  <si>
    <t>100 1 03 02240 01 0000 110</t>
  </si>
  <si>
    <t>Доходы от уплаты акцизов на моторные масла для дизельных и (или) карбюраторных (инжекторных) двигателей, подлежащие распределению в консолидированные бюджеты субъектов Российской Федерации</t>
  </si>
  <si>
    <t>100 1 03 02250 01 0000 110</t>
  </si>
  <si>
    <t>Доходы от уплаты акцизов на автомобильный бензин, производимый на территории Российской Федерации, подлежащие распределению в консолидированные бюджеты субъектов Российской Федерации</t>
  </si>
  <si>
    <t>100 1 03 02260 01 0000 110</t>
  </si>
  <si>
    <t>Доходы от уплаты акцизов на прямогонный бензин, производимый на территории Российской Федерации, подлежащие распределению в консолидированные бюджеты субъектов Российской Федерации</t>
  </si>
  <si>
    <t>182 1 03 02330 01 0000 110</t>
  </si>
  <si>
    <t>Акцизы на средние дистилляты, производимые на территории Российской Федерации</t>
  </si>
  <si>
    <t>Налоги на совокупный доход</t>
  </si>
  <si>
    <t xml:space="preserve"> 182 1 05 01010 01 0000 110</t>
  </si>
  <si>
    <t xml:space="preserve">  Налог, взимаемый с налогоплательщиков, выбравших в качестве объекта налогообложения доходы</t>
  </si>
  <si>
    <t>182 1 05 01020 01 0000 110</t>
  </si>
  <si>
    <t xml:space="preserve">  Налог, взимаемый с налогоплательщиков, выбравших в качестве объекта налогообложения доходы, уменьшенные на величину расходов</t>
  </si>
  <si>
    <t>182 1 05 01050 01 0000 110</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</si>
  <si>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</si>
  <si>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</si>
  <si>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 xml:space="preserve"> 182 1 06 02010 02 0000 110</t>
  </si>
  <si>
    <t>Налог на имущество организаций по имуществу, не входящему в Единую систему газоснабжения</t>
  </si>
  <si>
    <t xml:space="preserve"> 182 1 06 02020 02 0000 110</t>
  </si>
  <si>
    <t>Налог на имущество организаций по имуществу, входящему в Единую систему газоснабжения</t>
  </si>
  <si>
    <t xml:space="preserve"> 182 1 06 04011 02 0000 110</t>
  </si>
  <si>
    <t>Транспортный налог с организаций</t>
  </si>
  <si>
    <t>182 1 06 04012 02 0000 110</t>
  </si>
  <si>
    <t>Транспортный налог с физических лиц</t>
  </si>
  <si>
    <t>182 1 06 05000 02 0000 110</t>
  </si>
  <si>
    <t>Налог на игорный бизнес</t>
  </si>
  <si>
    <t>Налоги, сборы и регулярные платежи за пользование природными ресурсами</t>
  </si>
  <si>
    <t>182 1 07 01030 01 0000 110</t>
  </si>
  <si>
    <t>Налог на добычу прочих полезных ископаемых (за исключением полезных ископаемых в виде природных алмазов)</t>
  </si>
  <si>
    <t>182 1 07 04010 01 0000 110</t>
  </si>
  <si>
    <t>Сбор за пользование объектами животного мира</t>
  </si>
  <si>
    <t>182 1 07 040300 01 0000 110</t>
  </si>
  <si>
    <t>Сбор за пользование объектами водных биологических ресурсов (по внутренним водным объектам)</t>
  </si>
  <si>
    <t>Государственная пошлина</t>
  </si>
  <si>
    <t xml:space="preserve">188 1 08 06000 01 0000 110     </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</si>
  <si>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</si>
  <si>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Министерство внутренних дел по Удмуртской Республике</t>
  </si>
  <si>
    <t>182 1 08 07010 01 0000 110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</si>
  <si>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</si>
  <si>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321 1 08 07020 01 0000 110     </t>
  </si>
  <si>
    <t>Государственная пошлина за государственную регистрацию прав, ограничений (обременений) прав на недвижимое имущество и сделок с ним</t>
  </si>
  <si>
    <t xml:space="preserve">Управление Федеральной службы государственной регистрации, кадастра и картографии по Удмуртской Республике </t>
  </si>
  <si>
    <t>842 1 08 07082 01 0000 110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</si>
  <si>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</si>
  <si>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Министерство промышленности и торговли Удмуртской Республики</t>
  </si>
  <si>
    <t>874 1 08 07082 01 0000 110</t>
  </si>
  <si>
    <t>Министерство образования и науки Удмуртской Республики</t>
  </si>
  <si>
    <t xml:space="preserve">188 1 08 07100 01 0000 110     </t>
  </si>
  <si>
    <t>Государственная пошлина за выдачу и обмен паспорта гражданина Российской Федерации</t>
  </si>
  <si>
    <t xml:space="preserve">188 1 08 07141 01 0000 110     </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</si>
  <si>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</si>
  <si>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834 1 08 0714201 0000 110</t>
  </si>
  <si>
    <t>Государственная пошлина за совершение действий уполномоченными органами исп. власти субъектов РФ, связанных с выдачей документов о проведение государственного технического осмотра тракторов, самоходных дорожно-строительных и иных самоходных машин и прицепов к ним</t>
  </si>
  <si>
    <t>Главное управление по государственному надзору Удмуртской Республики</t>
  </si>
  <si>
    <t>807 1 08 0717201 0000 110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</si>
  <si>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</si>
  <si>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Министерство транспорта и дорожного хозяйства Удмуртской Республики</t>
  </si>
  <si>
    <t xml:space="preserve">844 1 08 07262 01 0000 110      </t>
  </si>
  <si>
    <t>Государственная пошлина за выдачу разрешения на выброс вредных (загрязняющих) веществ в атмосферный воздух стационарными источниками, находящимися на объектах хозяйственной или иной деятельности, не подлежащих федеральному государственному экологическому надзору</t>
  </si>
  <si>
    <t>Министерство природных ресурсов и охраны окружающей среды Удмуртской Республики</t>
  </si>
  <si>
    <t xml:space="preserve">844 1 08 07282 01 0000 110      </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</si>
  <si>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</si>
  <si>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844 1 08 07300 01 0000 110      </t>
  </si>
  <si>
    <t>Прочие государственные пошлины за совершение юридически значимых действий, подлежащие зачислению в бюджет субъекта Российской Федерации</t>
  </si>
  <si>
    <t xml:space="preserve">874 1 08 07380 01 0000 110     </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</si>
  <si>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</si>
  <si>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874 1 08 07390 01 0000 110</t>
  </si>
  <si>
    <t>Государственная пошлина за действия органов исполнительной власти субъектов РФ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РФ в области образования</t>
  </si>
  <si>
    <t>834 1 08 0740001 0000 110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</si>
  <si>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</si>
  <si>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отмененым налогам, сборам и иным обязательным платежам</t>
  </si>
  <si>
    <t>182 1 09 03023 01 0000 110, 182 1 09 04020 02 0000 110, 182 1 09 04030 01 0000 110, 182 1 09 06010 02 0000 110, 182 1 09 06030 02 0000 110, 182 1 09 11010 02 0000 110, 182 1 09 11020 02 0000 110</t>
  </si>
  <si>
    <t>183 1 09 03023 01 0000 110, 182 1 09 04020 02 0000 110, 182 1 09 04030 01 0000 110, 182 1 09 06010 02 0000 110, 182 1 09 06030 02 0000 110, 182 1 09 11010 02 0000 110, 182 1 09 11020 02 0000 110</t>
  </si>
  <si>
    <t>Задолженность и перерасчеты по отмененным налогам, сборам и иным обязательным платежам</t>
  </si>
  <si>
    <t>844 1 09 06050 02 0000 110</t>
  </si>
  <si>
    <t>Сборы за выдачу лицензий на пользование недрами по участкам недр, содержащим месторождения общераспространенных полезных ископаемых, или участкам недр местного значения</t>
  </si>
  <si>
    <t>Министертво природных ресурсов и охраны окружающей среды Удмуртской Республики</t>
  </si>
  <si>
    <t>Доходы от использования имущества, находящегося в государственной и муниципальной собственности</t>
  </si>
  <si>
    <t>866 1 11 01020 02 0000 120</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</si>
  <si>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 </t>
  </si>
  <si>
    <t>Министерство имущественных отношений Удмуртской Республики</t>
  </si>
  <si>
    <t>892 1 11 03020 02 0000 120</t>
  </si>
  <si>
    <t xml:space="preserve">Проценты, полученные от предоставления бюджетных кредитов внутри страны за счет средств  бюджетов субъектов Российской Федерации </t>
  </si>
  <si>
    <t>Министерство финансов Удмуртской республики</t>
  </si>
  <si>
    <t>882 1 11 03020 02 0000 120</t>
  </si>
  <si>
    <t>Проценты, полученные от предоставления бюджетных кредитов внутри страны за счет средств  бюджетов субъектов Российской Федерации</t>
  </si>
  <si>
    <t>Министерство сельского хозяйства и продовольствия Удмуртской Республики</t>
  </si>
  <si>
    <t>866 1 11 05022 02 0000 120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</si>
  <si>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автономных учреждений субъектов Российской Федерации)</t>
  </si>
  <si>
    <t>866 1 11 05032 02 0000 120</t>
  </si>
  <si>
    <t>Доходы от сдачи в аренду имущества, находящегося в оперативном управлении органов государственной власти субъектов РФ и созданных ими учреждений (за исключением имущества автономных учреждений субъектов Российской Федерации)</t>
  </si>
  <si>
    <t>866 1 11 05072 02 0000 120</t>
  </si>
  <si>
    <t>Доходы от сдачи в аренду имущества, составляющего казну субъекта Российской Федерации (за исключением земельных участков)</t>
  </si>
  <si>
    <t>807 1 11 05100 02 0000 120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</si>
  <si>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</si>
  <si>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866 1 11 07012 02 0000 120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</si>
  <si>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</si>
  <si>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807 1 11 09032 02 0000 120</t>
  </si>
  <si>
    <t>Доходы от эксплуатации и использования имущества автомобильных дорог, находящихся в собственности субъектов Российской Федерации</t>
  </si>
  <si>
    <t>Платежи за пользование природными ресурсами</t>
  </si>
  <si>
    <t>048 1 12 01010 01 0000 120</t>
  </si>
  <si>
    <t>Плата за выбросы загрязняющих веществ в атмосферный воздух стационарными объектами</t>
  </si>
  <si>
    <t>Территориальный орган Федеральной службы по надзору в сфере природопользования</t>
  </si>
  <si>
    <t>048 1 12 01030 01 0000 120</t>
  </si>
  <si>
    <t>Плата за сбросы загрязняющих веществ в водные объекты</t>
  </si>
  <si>
    <t>048 1 12 01041 01 0000 120</t>
  </si>
  <si>
    <t>Плата за размещение отходов производства</t>
  </si>
  <si>
    <t>048 1 12 01042 01 0000 120</t>
  </si>
  <si>
    <t xml:space="preserve">Плата за размещение твердых коммунальных отходов </t>
  </si>
  <si>
    <t>048 1 12 01070 01 0000 120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</si>
  <si>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</si>
  <si>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844 1 12 02012 01 0000 120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</si>
  <si>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</si>
  <si>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182 1 12 02030 01 0000 120</t>
  </si>
  <si>
    <t>Разовые платежи за пользование недрами при пользовании недрами на территории Российской Федерации</t>
  </si>
  <si>
    <t>844 1 12 02052 01 0000 120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</si>
  <si>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</si>
  <si>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844 1 12 02102 02 0000 120</t>
  </si>
  <si>
    <t>Сборы за участие в конкурсе (аукционе) на право пользования участками недр местного значения</t>
  </si>
  <si>
    <t>844 1 12 04013 02 0000 120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</si>
  <si>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</si>
  <si>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844 1 12 04014 02 0000 120 </t>
  </si>
  <si>
    <t>Плата за использование лесов, расположенных на землях лесного фонда, в части, превышающей минимальный размер арендной платы</t>
  </si>
  <si>
    <t xml:space="preserve">844 1 12 04015 02 0000 120 </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</si>
  <si>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</si>
  <si>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</si>
  <si>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182 1 13 01020 01 0000 130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</si>
  <si>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</si>
  <si>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 xml:space="preserve">844 1 13 01410 01 0000 130 </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</si>
  <si>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</si>
  <si>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843 1 13 01992 02 0000 130 </t>
  </si>
  <si>
    <t>Прочие доходы от оказания платных услуг</t>
  </si>
  <si>
    <t>Министерство социальной политики и  труда Удмуртской Республики</t>
  </si>
  <si>
    <t xml:space="preserve">844 1 13 01992 02 0000 130 </t>
  </si>
  <si>
    <t>855 1 13 01992 02 0000 130</t>
  </si>
  <si>
    <t>Министерство здравоохранения Удмуртской Республики</t>
  </si>
  <si>
    <t>856 1 13 01992 02 0000 130</t>
  </si>
  <si>
    <t>Комитет по делам архивов при Правительстве Урдмуртской Республики</t>
  </si>
  <si>
    <t>874 1 13 01992 02 0000 130</t>
  </si>
  <si>
    <t>866 1 13 02062 02 0000 130</t>
  </si>
  <si>
    <t>Доходы, поступающие в порядке возмещения расходов, понесенных в связи с эксплуатацией имущества Удмуртской Республики</t>
  </si>
  <si>
    <t>807 1 13 02992 02 0000 130</t>
  </si>
  <si>
    <t>Прочие доходы от компенсации затрат бюджетов</t>
  </si>
  <si>
    <t>834 1 13 02992 02 0000 130</t>
  </si>
  <si>
    <t>844 1 13 02992 02 0000 130</t>
  </si>
  <si>
    <t>881 1 13 02992 02 0000 130</t>
  </si>
  <si>
    <t>Главное управление ветеринарии Удмуртской Республики</t>
  </si>
  <si>
    <t>892 1 13 02992 02 0000 130</t>
  </si>
  <si>
    <t>Доходы от продажи материальных и нематериальных активов</t>
  </si>
  <si>
    <t>866 1 14 02023 02 0000 410</t>
  </si>
  <si>
    <t>Доходы    от    реализации    иного    имущества, находящегося в собственности субъектов Российской Федерации (за  исключением  имущества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</si>
  <si>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866 1 14 02028 02 0000 410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</si>
  <si>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</si>
  <si>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866 1 14 06022 02 0000 430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</si>
  <si>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</si>
  <si>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сборы</t>
  </si>
  <si>
    <t>807 1 15 02020 02 0000 140</t>
  </si>
  <si>
    <t>Платежи, взимаемые государственными органами (организациями) субъектов Российской Федерации за выполнение определенных функций</t>
  </si>
  <si>
    <t>844 1 15 07020 01 0000 140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</si>
  <si>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</si>
  <si>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Штрафы, санкции, возмещение ущерба</t>
  </si>
  <si>
    <t>182 1 16 03020 02 0000 140</t>
  </si>
  <si>
    <t>Денежные взыскания (штрафы) за нарушение законодательства о налогах и сборах, предусмотренные статье 129.2 Налогового кодекса Российской Федерации</t>
  </si>
  <si>
    <t>892 1 16 18020 02 0000 140</t>
  </si>
  <si>
    <r>
      <t>Денежные взыскания (штрафы) за нарушение бюджетного законодательства (в части бюджетов субъектов Российской Федерации)</t>
    </r>
    <r>
      <rPr>
        <sz val="12"/>
        <color rgb="FFFF0000"/>
        <rFont val="Times New Roman"/>
        <family val="1"/>
        <charset val="204"/>
      </rPr>
      <t xml:space="preserve"> </t>
    </r>
  </si>
  <si>
    <t>807 1 16 23021 02 0000 140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</si>
  <si>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выгодоприобреталеями выступают получатели средств бюджетов субъектов Российской Федерации</t>
  </si>
  <si>
    <t>844 1 16 25086 02 0000 140</t>
  </si>
  <si>
    <t xml:space="preserve">Денежные взыскания (штрафы) за нарушение водного законодательства, установленное на водных объектах, находящихся в федеральной осбственности, налагаемые органами государственной власти субъектов Российской Федерации </t>
  </si>
  <si>
    <t>188 1 16 30020 01 0000 140</t>
  </si>
  <si>
    <t>Денежные взыскания (штрафы) за нарушение законодательства Российской Федерации о безопасности дорожного движения</t>
  </si>
  <si>
    <t>807 1 16 32000 02 0000 140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</si>
  <si>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</si>
  <si>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892 1 16 32000 02 0000 140</t>
  </si>
  <si>
    <t>892 1 16 33020 02 0000 140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</si>
  <si>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</si>
  <si>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807 1 16 37020 02 0000 140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</si>
  <si>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РФ</t>
  </si>
  <si>
    <t>807 1 16 46000 02 0000 140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</si>
  <si>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</si>
  <si>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182 1 16 90020 02 0000 140</t>
  </si>
  <si>
    <r>
      <t>Прочие поступления от денежных взысканий (штрафов) и иных сумм в возмещение ущерба, зачисляемые в бюджеты субъектов Российской Федерации</t>
    </r>
    <r>
      <rPr>
        <u/>
        <sz val="12"/>
        <rFont val="Times New Roman"/>
        <family val="1"/>
        <charset val="204"/>
      </rPr>
      <t/>
    </r>
  </si>
  <si>
    <t>807 1 16 90020 02 0000 140</t>
  </si>
  <si>
    <t>843 1 16 90020 02 0000 140</t>
  </si>
  <si>
    <t>Министерство социальной политики и труда Удмуртской Республики</t>
  </si>
  <si>
    <t xml:space="preserve">844 1 16 90020 02 0000 140 </t>
  </si>
  <si>
    <t>892 1 16 90020 02 0000 140</t>
  </si>
  <si>
    <t>Прочие неналоговые доходы</t>
  </si>
  <si>
    <t>807 1 17 05020 02 0000 180</t>
  </si>
  <si>
    <t>Прочие неналоговые доходы бюджетов субъектов Российской Федерации</t>
  </si>
  <si>
    <t>Безвозмездные поступления</t>
  </si>
  <si>
    <t>892 2 02 15001 02 0000 151</t>
  </si>
  <si>
    <t>892 2 02 15001 02 0000 150</t>
  </si>
  <si>
    <t>Дотации бюджетам субъектов Российской Федерации на выравнивание бюджетной обеспеченности</t>
  </si>
  <si>
    <t>892 2 02 15002 02 0000 151</t>
  </si>
  <si>
    <t>Дотации бюджетам субъектов Российской Федерации на поддержку мер по обеспечению сбалансированности бюджетов</t>
  </si>
  <si>
    <t>892 2 02 15009 02 0000 151</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</si>
  <si>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</si>
  <si>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892 2 02 15213 02 0000 151</t>
  </si>
  <si>
    <t>Дотации бюджетам субъектов Российской Федерации в целях стимулирования роста налогового потенциала по налогу на прибыль организаций</t>
  </si>
  <si>
    <t>844 2 02 20051 02 0000 151</t>
  </si>
  <si>
    <r>
      <t xml:space="preserve">Субсидии бюджетам субъектов Российской Федерации на реализацию федеральных целевых программ </t>
    </r>
    <r>
      <rPr>
        <i/>
        <sz val="12"/>
        <rFont val="Times New Roman"/>
        <family val="1"/>
        <charset val="204"/>
      </rPr>
      <t>(на мероприятия в области использования и охраны водных объектов федеральной целевой программы «Развитие водохозяйственного комплекса Российской Федерации» в 2012 - 2020 годах)</t>
    </r>
  </si>
  <si>
    <t>847 2 02 20051 02 0000 151</t>
  </si>
  <si>
    <r>
      <t>Субсидии бюджетам субъектов Российской Федерации на реализацию федеральных целевых программ</t>
    </r>
    <r>
      <rPr>
        <i/>
        <sz val="12"/>
        <rFont val="Times New Roman"/>
        <family val="1"/>
        <charset val="204"/>
      </rPr>
      <t xml:space="preserve"> (на финансовое обеспечение мероприятий федеральной целевой программы «Развитие физической культуры и спорта в Российской Федерации на 2016 - 2020 годы» государственной программы Российской Федерации «Развитие физической культуры и спорта»)</t>
    </r>
  </si>
  <si>
    <t>Министерство по физической культуре, спорту и молодежной политике Удмуртской Республики</t>
  </si>
  <si>
    <t>807 2 02 20077 02 0000 151</t>
  </si>
  <si>
    <r>
      <t xml:space="preserve">Субсидии бюджетам субъектов Российской Федерации на софинансирование капитальных вложений в объекты государственной (муниципальной) собственности </t>
    </r>
    <r>
      <rPr>
        <i/>
        <sz val="12"/>
        <rFont val="Times New Roman"/>
        <family val="1"/>
        <charset val="204"/>
      </rPr>
      <t>(на реализацию мероприятий по комплексному обустройству населенных пунктов, расположенных в сельской местности, объектами социальной, инженерной инфраструктуры и автомобильными дорогами, государственных программ (подпрограмм государственных программ) субъектов Российской Федерации, направленных на устойчивое развитие сельских территорий)</t>
    </r>
  </si>
  <si>
    <t>882 2 02 20077 02 0000 151</t>
  </si>
  <si>
    <t>857 2 02 20077 02 0000 151</t>
  </si>
  <si>
    <r>
      <t>Субсидии бюджетам субъектов Российской Федерации на софинансирование капитальных вложений в объекты государственной (муниципальной) собственности</t>
    </r>
    <r>
      <rPr>
        <i/>
        <sz val="12"/>
        <rFont val="Times New Roman"/>
        <family val="1"/>
        <charset val="204"/>
      </rPr>
      <t xml:space="preserve"> (на реализацию мероприятий федеральной целевой программы «Развитие внутреннего и въездного туризма в Российской Федерации (2011 - 2018 годы)»)</t>
    </r>
  </si>
  <si>
    <t>Министерство культуры и туризма Удмуртской Республики</t>
  </si>
  <si>
    <t>874 2 02 20077 02 0000 151</t>
  </si>
  <si>
    <r>
      <t>Субсидии бюджетам субъектов Российской Федерации на софинансирование капитальных вложений в объекты государственной (муниципальной) собственности</t>
    </r>
    <r>
      <rPr>
        <i/>
        <sz val="12"/>
        <rFont val="Times New Roman"/>
        <family val="1"/>
        <charset val="204"/>
      </rPr>
      <t xml:space="preserve"> (на софинансирование капитальных вложений в объекты муниципальной собственности в рамках государственной программы Российской Федерации «Развитие образования» на 2013-2020 годы) </t>
    </r>
  </si>
  <si>
    <t>833 2 02 25021 02 0000 150</t>
  </si>
  <si>
    <t>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t>
  </si>
  <si>
    <t>Министерство строительства, жилищно - коммунального хозяйства и энергетики Удмуртской Республики</t>
  </si>
  <si>
    <t>843 2 02 25027 02 0000 151</t>
  </si>
  <si>
    <t>843 2 02 25027 02 0000 150</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</si>
  <si>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</si>
  <si>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874 2 02 25027 02 0000 151</t>
  </si>
  <si>
    <t>815 2 02 25028 02 0000 151</t>
  </si>
  <si>
    <t>815 2 02 25028 02 0000 150</t>
  </si>
  <si>
    <t>Субсидии бюджетам субъектов Российской Федерации на поддержку региональных проектов в сфере информационных технологий</t>
  </si>
  <si>
    <t>Министерство информатизации и связи Удмуртской Республики</t>
  </si>
  <si>
    <t>844 2 02 25065 02 0000 150</t>
  </si>
  <si>
    <t>Субсидии бюджетам субъектов Российской Федерации на реализацию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</si>
  <si>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840 2 02 25066 02 0000 151</t>
  </si>
  <si>
    <t>840 2 02 25066 02 0000 150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</si>
  <si>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</si>
  <si>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Министерство экономики Удмуртской Республики</t>
  </si>
  <si>
    <t>847 2 02 25081 02 0000 150</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</si>
  <si>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</si>
  <si>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874 2 02 25082 02 0000 151</t>
  </si>
  <si>
    <t>874 2 02 25082 02 0000 150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</si>
  <si>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</si>
  <si>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843 2 02 25084 02 0000 151</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</si>
  <si>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</si>
  <si>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 xml:space="preserve">843 2 02 25086 02 0000 151 </t>
  </si>
  <si>
    <t>843 2 02 25086 02 0000 150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</si>
  <si>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</si>
  <si>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874 2 02 25097 02 0000 151</t>
  </si>
  <si>
    <t>874 2 02 25097 02 0000 150</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</si>
  <si>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</si>
  <si>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855 2 02 25138 02 0000 150</t>
  </si>
  <si>
    <t>Субсидии бюджетам субъектов Российской Федерации на единовременные компенсационные выплаты медицинским работникам в возрасте до 50 лет, имеющим высшее образование, прибывшим на работу в сельский населенный пункт, либо рабочий поселок, либо поселок городского типа или переехавшим на работу в сельский населенный пункт, либо рабочий поселок, либо поселок городского типа из другого населенного пункта</t>
  </si>
  <si>
    <t>843 2 02 25198 02 0000 151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</si>
  <si>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</si>
  <si>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855 2 02 25201 02 0000 150</t>
  </si>
  <si>
    <t>Субсидии бюджетам субъектов Российской Федерации на  развитие паллиативной медицинской помощи</t>
  </si>
  <si>
    <t>855 2 02 25202 02 0000 150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</si>
  <si>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</si>
  <si>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843 2 02 25209 02 0000 151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</si>
  <si>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обучением компьютерной грамотности неработающих пенсионеров</t>
  </si>
  <si>
    <t>847 2 02 25228 02 0000 150</t>
  </si>
  <si>
    <t xml:space="preserve">Субсидии бюджетам субъектов Российской Федерации на оснащение объектов спортивной инфраструктуры спортивно-технологическим оборудованием </t>
  </si>
  <si>
    <t>847 2 02 25229 02 0000 150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</si>
  <si>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</si>
  <si>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855 2 02 25382 02 0000 151</t>
  </si>
  <si>
    <t>855 2 02 25382 02 0000 150</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</si>
  <si>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</si>
  <si>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855 2 02 25402 02 0000 151</t>
  </si>
  <si>
    <t>855 2 02 25402 02 0000 150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</si>
  <si>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</si>
  <si>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843 2 02 25462 02 0000 151</t>
  </si>
  <si>
    <t>843 2 02 25462 02 0000 150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</si>
  <si>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</si>
  <si>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857 2 02 25466 02 0000 151</t>
  </si>
  <si>
    <t>857 2 02 25466 02 0000 150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</si>
  <si>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</si>
  <si>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857 2 02 25467 02 0000 151</t>
  </si>
  <si>
    <t>857 2 02 25467 02 0000 150</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</si>
  <si>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в населённых пунктах с числом жителей до 50 тысяч человек</t>
  </si>
  <si>
    <t>847 2 02 25495 02 0000 150</t>
  </si>
  <si>
    <t>Субсидии бюджетам субъектов Российской Федерации на финансовое обеспечение мероприятий федеральной целевой программы "Развитие физической культуры и спорта в Российской Федерации на 2016 - 2020 годы"</t>
  </si>
  <si>
    <t>833 2 02 25497 02 0000 150</t>
  </si>
  <si>
    <t>Субсидии бюджетам субъектов Российской Федерации на реализацию мероприятий по обеспечению жильем молодых семей</t>
  </si>
  <si>
    <t>844 2 02 25507 02 0000 151</t>
  </si>
  <si>
    <t>Субсидии бюджетам субъектов Российской Федерации на поддержку региональных проектов в области обращения с отходами и ликвидации накопленного экологического ущерба</t>
  </si>
  <si>
    <t>866 2 02 25511 02 0000 150</t>
  </si>
  <si>
    <t>Субсидии бюджетам субъектов Российской Федерации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(2014 - 2020 годы)"</t>
  </si>
  <si>
    <t>852 2 02 25516 02 0000 150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</si>
  <si>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</si>
  <si>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Министерство национальной политики Удмуртской Республики</t>
  </si>
  <si>
    <t>857 2 02 25517 02 0000 151</t>
  </si>
  <si>
    <t>857 2 02 25517 02 0000 150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</si>
  <si>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</si>
  <si>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857 2 02 25519 02 0000 151</t>
  </si>
  <si>
    <t>Субсидия бюджетам субъектов Российской Федерации на поддержку отрасли культуры</t>
  </si>
  <si>
    <t>874 2 02 25520 02 0000 151</t>
  </si>
  <si>
    <t>874 2 02 25520 02 0000 150</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</si>
  <si>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</si>
  <si>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840 2 02 25527 02 0000 151</t>
  </si>
  <si>
    <t>840 2 02 25527 02 0000 150</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</si>
  <si>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</si>
  <si>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874 2 02 25533 02 0000 151</t>
  </si>
  <si>
    <t>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</si>
  <si>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874 2 02 25537 02 0000 151</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</si>
  <si>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</si>
  <si>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874 2 02 25538 02 0000 151</t>
  </si>
  <si>
    <t>Субсидии бюджетам субъектов Российской Федерации на повышение качества образования в школах с низкими результатами обучения и в школах, функционирующих в неблагоприятных социальных условиях, путём реализации региональных проектов и распространения их результатов в субъектах Российской Федерации</t>
  </si>
  <si>
    <t>882 2 02 25541 02 0000 151</t>
  </si>
  <si>
    <t>882 2 02 25541 02 0000 150</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</si>
  <si>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</si>
  <si>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882 2 02 25542 02 0000 151</t>
  </si>
  <si>
    <t>882 2 02 25542 02 0000 150</t>
  </si>
  <si>
    <t>Субсидии бюджетам субъектов Российской Федерации на повышение продуктивности в молочном скотоводстве</t>
  </si>
  <si>
    <t xml:space="preserve">882 2 02 25543 02 0000 151 </t>
  </si>
  <si>
    <t xml:space="preserve">882 2 02 25543 02 0000 150 </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</si>
  <si>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</si>
  <si>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882 2 02 25544 02 0000 151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</si>
  <si>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</si>
  <si>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 xml:space="preserve">833 2 02 25555 02 0000 151 </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</si>
  <si>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</si>
  <si>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833 2 02 25560 02 0000 151</t>
  </si>
  <si>
    <t>Субсидии бюджетам субъектов Российской Федерации на поддержку обустройства мест массового отдыха населения (городских парков)</t>
  </si>
  <si>
    <t>844 2 02 25566 02 0000 151</t>
  </si>
  <si>
    <t>844 2 02 25566 02 0000 150</t>
  </si>
  <si>
    <t>Субсидии бюджетам субъектов Российской Федерации на мероприятия в области обращения с отходами</t>
  </si>
  <si>
    <t>807 2 02 25567 02 0000 151</t>
  </si>
  <si>
    <t>807 2 02 25567 02 0000 150</t>
  </si>
  <si>
    <r>
      <t xml:space="preserve">Субсидии бюджетам субъектов Российской Федерации на реализацию мероприятий по устойчивому развитию сельских территорий </t>
    </r>
    <r>
      <rPr>
        <i/>
        <sz val="12"/>
        <rFont val="Times New Roman"/>
        <family val="1"/>
        <charset val="204"/>
      </rPr>
      <t>(на реализацию мероприятий по комплексному обустройству населенных пунктов, расположенных в сельской местности, объектами социальной, инженерной инфраструктуры и автомобильными дорогами)</t>
    </r>
  </si>
  <si>
    <t>882 2 02 25567 02 0000 151</t>
  </si>
  <si>
    <t>882 2 02 25567 02 0000 150</t>
  </si>
  <si>
    <r>
      <t xml:space="preserve">Субсидии бюджетам субъектов Российской Федерации на реализацию мероприятий по устойчивому развитию сельских территорий </t>
    </r>
    <r>
      <rPr>
        <i/>
        <sz val="12"/>
        <rFont val="Times New Roman"/>
        <family val="1"/>
        <charset val="204"/>
      </rPr>
      <t>(на реализацию мероприятий по улучшению жилищных условий граждан, проживающих в сельской местности)</t>
    </r>
  </si>
  <si>
    <r>
      <t>Субсидии бюджетам субъектов Российской Федерации на реализацию мероприятий по устойчивому развитию сельских территорий</t>
    </r>
    <r>
      <rPr>
        <i/>
        <sz val="12"/>
        <rFont val="Times New Roman"/>
        <family val="1"/>
        <charset val="204"/>
      </rPr>
      <t xml:space="preserve"> (на реализацию мероприятий по грантовой поддержке местных инициатив граждан, проживающих в сельской местности)</t>
    </r>
  </si>
  <si>
    <r>
      <t>Субсидии бюджетам субъектов Российской Федерации на реализацию мероприятий по устойчивому развитию сельских территорий</t>
    </r>
    <r>
      <rPr>
        <i/>
        <sz val="12"/>
        <rFont val="Times New Roman"/>
        <family val="1"/>
        <charset val="204"/>
      </rPr>
      <t xml:space="preserve"> (на реализацию мероприятий по комплексному обустройству населенных пунктов, расположенных в сельской местности, объектами социальной, инженерной инфраструктуры и автомобильными дорогами)</t>
    </r>
  </si>
  <si>
    <t>882 2 02 25568 02 0000 151</t>
  </si>
  <si>
    <t>882 2 02 25568 02 0000 150</t>
  </si>
  <si>
    <t>Субсидии бюджетам субъектов Российской Федерации на реализацию мероприятий в области мелиорации земель сельскохозяйственного назначения</t>
  </si>
  <si>
    <t>855 2 02 25674 02 0000 151</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</si>
  <si>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</si>
  <si>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892 2 02 35118 02 0000 151</t>
  </si>
  <si>
    <t>892 2 02 35118 02 0000 150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</si>
  <si>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</si>
  <si>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897 2 02 35120 02 0000 151</t>
  </si>
  <si>
    <t>897 2 02 35120 02 0000 150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</si>
  <si>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</si>
  <si>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Управление по обеспечению деятельности мировых судей Удмуртской Республики при Правительстве Удмуртской Республики</t>
  </si>
  <si>
    <t>844 2 02 35128 02 0000 151</t>
  </si>
  <si>
    <t>844 2 02 35128 02 0000 150</t>
  </si>
  <si>
    <t>Субвенции бюджетам субъектов Российской Федерации на осуществление отдельных полномочий в области водных отношений</t>
  </si>
  <si>
    <t xml:space="preserve">844 2 02 35129 02 0000 151 </t>
  </si>
  <si>
    <t xml:space="preserve">844 2 02 35129 02 0000 150 </t>
  </si>
  <si>
    <t>Субвенции бюджетам субъектов Российской Федерации на осуществление отдельных полномочий в области лесных отношений</t>
  </si>
  <si>
    <t>833 2 02 35134 02 0000 151</t>
  </si>
  <si>
    <t>833 2 02 35134 02 0000 150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</si>
  <si>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</si>
  <si>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833 2 02 35135 02 0000 151</t>
  </si>
  <si>
    <t>833 2 02 35135 02 0000 150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</si>
  <si>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</si>
  <si>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843 2 02 35137 02 0000 151</t>
  </si>
  <si>
    <t>843 2 02 35137 02 0000 150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</si>
  <si>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</si>
  <si>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833 2 02 35176 02 0000 151</t>
  </si>
  <si>
    <t>833 2 02 35176 02 0000 150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</si>
  <si>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</si>
  <si>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843 2 02 35220 02 0000 151</t>
  </si>
  <si>
    <t>843 2 02 35220 02 0000 150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</si>
  <si>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</si>
  <si>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843 2 02 35240 02 0000 151</t>
  </si>
  <si>
    <t>843 2 02 35240 02 0000 150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</si>
  <si>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</si>
  <si>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843 2 02 35250 02 0000 151</t>
  </si>
  <si>
    <t>843 2 02 35250 02 0000 150</t>
  </si>
  <si>
    <t>Субвенции бюджетам субъектов Российской Федерации на оплату жилищно-коммунальных услуг отдельным категориям граждан</t>
  </si>
  <si>
    <t>874 2 02 35260 02 0000 151</t>
  </si>
  <si>
    <t>874 2 02 35260 02 0000 150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</si>
  <si>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</si>
  <si>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843 2 02 35270 02 0000 151</t>
  </si>
  <si>
    <t>843 2 02 35270 02 0000 150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</si>
  <si>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</si>
  <si>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843 2 02 35280 02 0000 151</t>
  </si>
  <si>
    <t>843 2 02 35280 02 0000 150</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</si>
  <si>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</si>
  <si>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843 2 02 35290 02 0000 151 </t>
  </si>
  <si>
    <t xml:space="preserve">843 2 02 35290 02 0000 150 </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</si>
  <si>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</si>
  <si>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843 2 02 35380 02 0000 151</t>
  </si>
  <si>
    <t>843 2 02 35380 02 0000 150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</si>
  <si>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</si>
  <si>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855 2 02 35460 02 0000 151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</si>
  <si>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</si>
  <si>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833 2 02 35485 02 0000 151</t>
  </si>
  <si>
    <t>Субвенции бюджетам субъектов Российской Федерации на обеспечение жильем граждан, уволенных с военной службы (службы), и приравненных к ним лиц</t>
  </si>
  <si>
    <t>843 2 02 35573 02 0000 151</t>
  </si>
  <si>
    <t>843 2 02 35573 02 0000 150</t>
  </si>
  <si>
    <t>Субвенции бюджетам субъектов Российской Федерации на осуществление переданных полномочий Российской Федерации по назначению и осуществлению ежемесячной выплаты в связи с рождением (усыновлением) первого ребёнка</t>
  </si>
  <si>
    <t>892 2 02 35900 02 0000 151</t>
  </si>
  <si>
    <t>Единая субвенция бюджетам субъектов Российской Федерации и бюджету г. Байконура</t>
  </si>
  <si>
    <t>803 2 02 45141 02 0000 151</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</si>
  <si>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</si>
  <si>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Администрация Главы и Правительства Удмуртской Республики</t>
  </si>
  <si>
    <t>803 2 02 45142 02 0000 151</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</si>
  <si>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</si>
  <si>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874 2 02 45159 02 0000 151</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</si>
  <si>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</si>
  <si>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855 2 02 45161 02 0000 151</t>
  </si>
  <si>
    <t>855 2 02 45161 02 0000 150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</si>
  <si>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</si>
  <si>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807 2 02 45390 02 0000 151</t>
  </si>
  <si>
    <t>Межбюджетные трансферты, передаваемые бюджетам субъектов Российской Федерации на финансовое обеспечение дорожной деятельности</t>
  </si>
  <si>
    <t>855 2 02 45422 02 0000 151</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</si>
  <si>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</si>
  <si>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833 2 02 49001 02 0000 151</t>
  </si>
  <si>
    <r>
      <t xml:space="preserve">Межбюджетные трансферты, передаваемые бюджетам субъектов Российской Федерации, за счет средств резервного фонда Правительства Российской Федерации </t>
    </r>
    <r>
      <rPr>
        <i/>
        <sz val="12"/>
        <rFont val="Times New Roman"/>
        <family val="1"/>
        <charset val="204"/>
      </rPr>
      <t>(на финансовое обеспечение реализации мер социальной поддержки граждан, жилые помещения которых утрачены в результате взрыва бытового газа в г.Ижевске)</t>
    </r>
  </si>
  <si>
    <t>855 2 02 49001 02 0000 151</t>
  </si>
  <si>
    <r>
      <t xml:space="preserve">Межбюджетные трансферты, передаваемые бюджетам субъектов Российской Федерации, за счет средств резервного фонда Правительства Российской Федерации </t>
    </r>
    <r>
      <rPr>
        <i/>
        <sz val="12"/>
        <rFont val="Times New Roman"/>
        <family val="1"/>
        <charset val="204"/>
      </rPr>
      <t>(на развитие паллиативной медицинской помощи)</t>
    </r>
  </si>
  <si>
    <r>
      <t xml:space="preserve">Межбюджетные трансферты, передаваемые бюджетам субъектов Российской Федерации, за счет средств резервного фонда Правительства Российской Федерации </t>
    </r>
    <r>
      <rPr>
        <i/>
        <sz val="12"/>
        <rFont val="Times New Roman"/>
        <family val="1"/>
        <charset val="204"/>
      </rPr>
      <t>(на приобретение передвижных медицинских комплексов для оказания медицинской помощи жителям населенных пунктов с численностью населения до 100 человек)</t>
    </r>
  </si>
  <si>
    <r>
      <t xml:space="preserve">Межбюджетные трансферты, передаваемые бюджетам субъектов Российской Федерации, за счет средств резервного фонда Правительства Российской Федерации </t>
    </r>
    <r>
      <rPr>
        <i/>
        <sz val="12"/>
        <rFont val="Times New Roman"/>
        <family val="1"/>
        <charset val="204"/>
      </rPr>
      <t>(на внедрение в 2018 году медицинских информационных систем, соответствующих устанавливаемым Минздравом России требованиям, в медицинских организациях государственной и муниципальной систем здравоохранения, оказывающих медико-санитарную помощь)</t>
    </r>
  </si>
  <si>
    <t>807 2 02 49999 02 0000 151</t>
  </si>
  <si>
    <t>Прочие межбюджетные трансферты, передаваемые бюджетам субъектов Российской Федерации</t>
  </si>
  <si>
    <t xml:space="preserve">833 2 02 49999 02 0000 151 </t>
  </si>
  <si>
    <t>840 2 02 49999 02 0000 151</t>
  </si>
  <si>
    <t>843 2 02 90071 02 0000 151</t>
  </si>
  <si>
    <t>Прочие безвозмездные поступления в бюджеты субъектов Российской Федерации от бюджета Пенсионного фонда Российской Федерации</t>
  </si>
  <si>
    <t xml:space="preserve">833 2 03 02040 02 0000 180 </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</si>
  <si>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</si>
  <si>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843 2 04 02010 02 0000 180</t>
  </si>
  <si>
    <t>Предоставление негосударственными организациями грантов для получателей средств бюджетов субъектов Российской Федерации</t>
  </si>
  <si>
    <t>840 2 04 02040 02 0000 180</t>
  </si>
  <si>
    <t>Поступления от некоммерческой организации "Фонд развития моногородов" в бюджеты субъектов Российской Федерации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</si>
  <si>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843 2 04 02099 02 0000 180</t>
  </si>
  <si>
    <t>Прочие безвозмездные поступления от негосударственных организаций в бюджеты субъектов Российской Федерации</t>
  </si>
  <si>
    <t>000 2 18 00000 00 0000 000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</si>
  <si>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</si>
  <si>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</si>
  <si>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t>
  </si>
  <si>
    <t>ИТОГО ДОХОДОВ</t>
  </si>
  <si>
    <t>Министр финансов Удмуртской Республики                                                                                       С.П. Евдокимов</t>
  </si>
  <si>
    <t>подпись</t>
  </si>
</sst>
</file>

<file path=xl/styles.xml><?xml version="1.0" encoding="utf-8"?>
<styleSheet xmlns="http://schemas.openxmlformats.org/spreadsheetml/2006/main">
  <numFmts count="2">
    <numFmt numFmtId="164" formatCode="#,##0.0"/>
    <numFmt numFmtId="165" formatCode="0.0"/>
  </numFmts>
  <fonts count="18">
    <font>
      <sz val="10"/>
      <name val="Arial Cyr"/>
      <charset val="204"/>
    </font>
    <font>
      <sz val="11"/>
      <color theme="1"/>
      <name val="Calibri"/>
      <family val="2"/>
      <charset val="204"/>
      <scheme val="minor"/>
    </font>
    <font>
      <sz val="10"/>
      <name val="Arial Cyr"/>
      <charset val="204"/>
    </font>
    <font>
      <b/>
      <sz val="18"/>
      <name val="Times New Roman"/>
      <family val="1"/>
      <charset val="204"/>
    </font>
    <font>
      <sz val="12"/>
      <name val="Times New Roman"/>
      <family val="1"/>
      <charset val="204"/>
    </font>
    <font>
      <b/>
      <sz val="12"/>
      <name val="Times New Roman"/>
      <family val="1"/>
      <charset val="204"/>
    </font>
    <font>
      <sz val="12"/>
      <color theme="1"/>
      <name val="Times New Roman"/>
      <family val="1"/>
      <charset val="204"/>
    </font>
    <font>
      <u/>
      <sz val="14"/>
      <color theme="1"/>
      <name val="Times New Roman"/>
      <family val="1"/>
      <charset val="204"/>
    </font>
    <font>
      <b/>
      <u/>
      <sz val="14"/>
      <name val="Times New Roman"/>
      <family val="1"/>
      <charset val="204"/>
    </font>
    <font>
      <i/>
      <sz val="12"/>
      <name val="Times New Roman"/>
      <family val="1"/>
      <charset val="204"/>
    </font>
    <font>
      <sz val="12"/>
      <color rgb="FFFF0000"/>
      <name val="Times New Roman"/>
      <family val="1"/>
      <charset val="204"/>
    </font>
    <font>
      <sz val="8"/>
      <name val="Arial"/>
      <family val="2"/>
      <charset val="204"/>
    </font>
    <font>
      <sz val="12"/>
      <color rgb="FF000000"/>
      <name val="Times New Roman"/>
      <family val="1"/>
      <charset val="204"/>
    </font>
    <font>
      <u/>
      <sz val="12"/>
      <name val="Times New Roman"/>
      <family val="1"/>
      <charset val="204"/>
    </font>
    <font>
      <sz val="10"/>
      <name val="Arial Cyr"/>
    </font>
    <font>
      <sz val="12"/>
      <color theme="1" tint="4.9989318521683403E-2"/>
      <name val="Times New Roman"/>
      <family val="1"/>
      <charset val="204"/>
    </font>
    <font>
      <sz val="16"/>
      <name val="Times New Roman"/>
      <family val="1"/>
      <charset val="204"/>
    </font>
    <font>
      <sz val="8"/>
      <color rgb="FF000000"/>
      <name val="Arial"/>
      <family val="2"/>
      <charset val="204"/>
    </font>
  </fonts>
  <fills count="1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theme="0"/>
        <bgColor rgb="FF000000"/>
      </patternFill>
    </fill>
    <fill>
      <patternFill patternType="solid">
        <fgColor indexed="65"/>
        <bgColor indexed="64"/>
      </patternFill>
    </fill>
  </fills>
  <borders count="13">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rgb="FF000000"/>
      </left>
      <right style="medium">
        <color rgb="FF000000"/>
      </right>
      <top style="thin">
        <color rgb="FF000000"/>
      </top>
      <bottom style="hair">
        <color rgb="FF000000"/>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90">
    <xf numFmtId="0" fontId="0" fillId="0" borderId="0"/>
    <xf numFmtId="0" fontId="11" fillId="0" borderId="8">
      <alignment horizontal="left" wrapText="1" indent="2"/>
    </xf>
    <xf numFmtId="0" fontId="14" fillId="0" borderId="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0" borderId="11">
      <alignment horizontal="left" wrapText="1" indent="2"/>
    </xf>
    <xf numFmtId="49" fontId="17" fillId="0" borderId="12">
      <alignment horizontal="center"/>
    </xf>
    <xf numFmtId="49" fontId="11" fillId="0" borderId="12">
      <alignment horizontal="center"/>
    </xf>
    <xf numFmtId="4" fontId="11" fillId="0" borderId="12">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2" fillId="17"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cellStyleXfs>
  <cellXfs count="92">
    <xf numFmtId="0" fontId="0" fillId="0" borderId="0" xfId="0"/>
    <xf numFmtId="4" fontId="3" fillId="15" borderId="0" xfId="0" applyNumberFormat="1" applyFont="1" applyFill="1" applyAlignment="1">
      <alignment horizontal="center" vertical="center"/>
    </xf>
    <xf numFmtId="0" fontId="4" fillId="15" borderId="0" xfId="0" applyFont="1" applyFill="1"/>
    <xf numFmtId="4" fontId="5" fillId="15" borderId="0" xfId="0" applyNumberFormat="1" applyFont="1" applyFill="1" applyAlignment="1">
      <alignment horizontal="center" vertical="center"/>
    </xf>
    <xf numFmtId="4" fontId="4" fillId="15" borderId="0" xfId="0" applyNumberFormat="1" applyFont="1" applyFill="1" applyAlignment="1">
      <alignment horizontal="center" vertical="center" wrapText="1"/>
    </xf>
    <xf numFmtId="164" fontId="5" fillId="15" borderId="0" xfId="0" applyNumberFormat="1" applyFont="1" applyFill="1" applyAlignment="1">
      <alignment horizontal="center" vertical="center"/>
    </xf>
    <xf numFmtId="0" fontId="6" fillId="15" borderId="0" xfId="0" applyFont="1" applyFill="1" applyAlignment="1">
      <alignment horizontal="left" vertical="center" wrapText="1"/>
    </xf>
    <xf numFmtId="0" fontId="6" fillId="15" borderId="0" xfId="0" applyFont="1" applyFill="1" applyAlignment="1">
      <alignment horizontal="left" vertical="center" wrapText="1"/>
    </xf>
    <xf numFmtId="0" fontId="7" fillId="15" borderId="0" xfId="0" applyFont="1" applyFill="1" applyAlignment="1">
      <alignment horizontal="left" vertical="center" wrapText="1"/>
    </xf>
    <xf numFmtId="0" fontId="6" fillId="15" borderId="0" xfId="0" applyFont="1" applyFill="1" applyAlignment="1">
      <alignment horizontal="left"/>
    </xf>
    <xf numFmtId="0" fontId="6" fillId="15" borderId="0" xfId="0" applyFont="1" applyFill="1" applyAlignment="1">
      <alignment horizontal="left"/>
    </xf>
    <xf numFmtId="4" fontId="8" fillId="15" borderId="0" xfId="0" applyNumberFormat="1" applyFont="1" applyFill="1" applyAlignment="1">
      <alignment horizontal="left" vertical="center"/>
    </xf>
    <xf numFmtId="0" fontId="6" fillId="15" borderId="0" xfId="0" applyFont="1" applyFill="1" applyAlignment="1"/>
    <xf numFmtId="49" fontId="4" fillId="15" borderId="0" xfId="0" applyNumberFormat="1" applyFont="1" applyFill="1" applyAlignment="1">
      <alignment horizontal="center"/>
    </xf>
    <xf numFmtId="49" fontId="4" fillId="15" borderId="0" xfId="0" applyNumberFormat="1" applyFont="1" applyFill="1" applyAlignment="1">
      <alignment horizontal="center" wrapText="1"/>
    </xf>
    <xf numFmtId="49" fontId="4" fillId="15" borderId="2" xfId="0" applyNumberFormat="1" applyFont="1" applyFill="1" applyBorder="1" applyAlignment="1">
      <alignment horizontal="center"/>
    </xf>
    <xf numFmtId="49" fontId="4" fillId="15" borderId="2" xfId="0" applyNumberFormat="1" applyFont="1" applyFill="1" applyBorder="1" applyAlignment="1"/>
    <xf numFmtId="164" fontId="4" fillId="15" borderId="2" xfId="0" applyNumberFormat="1" applyFont="1" applyFill="1" applyBorder="1" applyAlignment="1"/>
    <xf numFmtId="0" fontId="6" fillId="15" borderId="3" xfId="0" applyFont="1" applyFill="1" applyBorder="1" applyAlignment="1">
      <alignment horizontal="center" vertical="center" wrapText="1"/>
    </xf>
    <xf numFmtId="165" fontId="4" fillId="15" borderId="4" xfId="0" applyNumberFormat="1" applyFont="1" applyFill="1" applyBorder="1" applyAlignment="1">
      <alignment horizontal="center" vertical="center" wrapText="1"/>
    </xf>
    <xf numFmtId="164" fontId="6" fillId="15" borderId="3" xfId="0" applyNumberFormat="1" applyFont="1" applyFill="1" applyBorder="1" applyAlignment="1">
      <alignment horizontal="center" vertical="center" wrapText="1"/>
    </xf>
    <xf numFmtId="0" fontId="5" fillId="15" borderId="0" xfId="0" applyFont="1" applyFill="1" applyAlignment="1">
      <alignment horizontal="center" vertical="center"/>
    </xf>
    <xf numFmtId="0" fontId="6" fillId="15" borderId="3" xfId="0" applyFont="1" applyFill="1" applyBorder="1" applyAlignment="1">
      <alignment horizontal="center" vertical="center" wrapText="1"/>
    </xf>
    <xf numFmtId="165" fontId="4" fillId="15" borderId="5" xfId="0" applyNumberFormat="1" applyFont="1" applyFill="1" applyBorder="1" applyAlignment="1">
      <alignment horizontal="center" vertical="center" wrapText="1"/>
    </xf>
    <xf numFmtId="3" fontId="5" fillId="15" borderId="0" xfId="0" applyNumberFormat="1" applyFont="1" applyFill="1" applyAlignment="1">
      <alignment horizontal="center" vertical="center"/>
    </xf>
    <xf numFmtId="49" fontId="4" fillId="15" borderId="3" xfId="0" applyNumberFormat="1" applyFont="1" applyFill="1" applyBorder="1" applyAlignment="1">
      <alignment horizontal="center" vertical="center"/>
    </xf>
    <xf numFmtId="49" fontId="4" fillId="15" borderId="3" xfId="0" applyNumberFormat="1" applyFont="1" applyFill="1" applyBorder="1" applyAlignment="1">
      <alignment horizontal="center" vertical="center" wrapText="1"/>
    </xf>
    <xf numFmtId="2" fontId="4" fillId="15" borderId="3" xfId="0" applyNumberFormat="1" applyFont="1" applyFill="1" applyBorder="1" applyAlignment="1">
      <alignment horizontal="center" vertical="center"/>
    </xf>
    <xf numFmtId="2" fontId="4" fillId="15" borderId="3" xfId="0" applyNumberFormat="1" applyFont="1" applyFill="1" applyBorder="1" applyAlignment="1">
      <alignment horizontal="left" vertical="center" wrapText="1"/>
    </xf>
    <xf numFmtId="2" fontId="4" fillId="15" borderId="3" xfId="0" applyNumberFormat="1" applyFont="1" applyFill="1" applyBorder="1" applyAlignment="1">
      <alignment horizontal="center" vertical="center" wrapText="1"/>
    </xf>
    <xf numFmtId="3" fontId="4" fillId="15" borderId="4" xfId="0" applyNumberFormat="1" applyFont="1" applyFill="1" applyBorder="1" applyAlignment="1">
      <alignment horizontal="right" vertical="center"/>
    </xf>
    <xf numFmtId="0" fontId="4" fillId="15" borderId="0" xfId="0" applyFont="1" applyFill="1" applyAlignment="1">
      <alignment vertical="center"/>
    </xf>
    <xf numFmtId="3" fontId="4" fillId="15" borderId="5" xfId="0" applyNumberFormat="1" applyFont="1" applyFill="1" applyBorder="1" applyAlignment="1">
      <alignment horizontal="right" vertical="center"/>
    </xf>
    <xf numFmtId="3" fontId="4" fillId="15" borderId="6" xfId="0" applyNumberFormat="1" applyFont="1" applyFill="1" applyBorder="1" applyAlignment="1">
      <alignment horizontal="right" vertical="center"/>
    </xf>
    <xf numFmtId="3" fontId="4" fillId="15" borderId="3" xfId="0" applyNumberFormat="1" applyFont="1" applyFill="1" applyBorder="1" applyAlignment="1">
      <alignment horizontal="right" vertical="center"/>
    </xf>
    <xf numFmtId="49" fontId="10" fillId="15" borderId="3" xfId="0" applyNumberFormat="1" applyFont="1" applyFill="1" applyBorder="1" applyAlignment="1">
      <alignment horizontal="center" vertical="center"/>
    </xf>
    <xf numFmtId="2" fontId="10" fillId="15" borderId="3" xfId="0" applyNumberFormat="1" applyFont="1" applyFill="1" applyBorder="1" applyAlignment="1">
      <alignment horizontal="left" vertical="center" wrapText="1"/>
    </xf>
    <xf numFmtId="0" fontId="10" fillId="15" borderId="0" xfId="0" applyFont="1" applyFill="1" applyAlignment="1">
      <alignment vertical="center"/>
    </xf>
    <xf numFmtId="1" fontId="4" fillId="15" borderId="3" xfId="0" applyNumberFormat="1" applyFont="1" applyFill="1" applyBorder="1" applyAlignment="1">
      <alignment horizontal="center" vertical="center"/>
    </xf>
    <xf numFmtId="1" fontId="4" fillId="15" borderId="3" xfId="0" applyNumberFormat="1" applyFont="1" applyFill="1" applyBorder="1" applyAlignment="1">
      <alignment horizontal="left" vertical="center" wrapText="1"/>
    </xf>
    <xf numFmtId="1" fontId="4" fillId="15" borderId="0" xfId="0" applyNumberFormat="1" applyFont="1" applyFill="1" applyAlignment="1">
      <alignment vertical="center"/>
    </xf>
    <xf numFmtId="164" fontId="4" fillId="15" borderId="3" xfId="0" applyNumberFormat="1" applyFont="1" applyFill="1" applyBorder="1" applyAlignment="1">
      <alignment horizontal="right" vertical="center"/>
    </xf>
    <xf numFmtId="49" fontId="9" fillId="15" borderId="3" xfId="0" applyNumberFormat="1" applyFont="1" applyFill="1" applyBorder="1" applyAlignment="1">
      <alignment horizontal="center" vertical="center"/>
    </xf>
    <xf numFmtId="2" fontId="9" fillId="15" borderId="3" xfId="0" applyNumberFormat="1" applyFont="1" applyFill="1" applyBorder="1" applyAlignment="1">
      <alignment horizontal="left" vertical="center" wrapText="1"/>
    </xf>
    <xf numFmtId="0" fontId="9" fillId="15" borderId="0" xfId="0" applyFont="1" applyFill="1" applyAlignment="1">
      <alignment vertical="center"/>
    </xf>
    <xf numFmtId="3" fontId="6" fillId="15" borderId="3" xfId="0" applyNumberFormat="1" applyFont="1" applyFill="1" applyBorder="1" applyAlignment="1">
      <alignment horizontal="right" vertical="center"/>
    </xf>
    <xf numFmtId="3" fontId="4" fillId="15" borderId="7" xfId="0" applyNumberFormat="1" applyFont="1" applyFill="1" applyBorder="1" applyAlignment="1">
      <alignment horizontal="right" vertical="center"/>
    </xf>
    <xf numFmtId="0" fontId="4" fillId="15" borderId="3" xfId="1" applyNumberFormat="1" applyFont="1" applyFill="1" applyBorder="1" applyAlignment="1" applyProtection="1">
      <alignment horizontal="center" vertical="center" wrapText="1"/>
    </xf>
    <xf numFmtId="2" fontId="12" fillId="15" borderId="3" xfId="0" applyNumberFormat="1" applyFont="1" applyFill="1" applyBorder="1" applyAlignment="1">
      <alignment horizontal="center" vertical="center" wrapText="1"/>
    </xf>
    <xf numFmtId="49" fontId="12" fillId="15" borderId="3" xfId="0" applyNumberFormat="1" applyFont="1" applyFill="1" applyBorder="1" applyAlignment="1">
      <alignment horizontal="center" vertical="center" wrapText="1"/>
    </xf>
    <xf numFmtId="2" fontId="12" fillId="15" borderId="3" xfId="0" applyNumberFormat="1" applyFont="1" applyFill="1" applyBorder="1" applyAlignment="1">
      <alignment horizontal="left" vertical="center" wrapText="1"/>
    </xf>
    <xf numFmtId="0" fontId="4" fillId="15" borderId="3" xfId="2" applyFont="1" applyFill="1" applyBorder="1" applyAlignment="1">
      <alignment horizontal="justify" vertical="center" wrapText="1"/>
    </xf>
    <xf numFmtId="2" fontId="4" fillId="15" borderId="7" xfId="0" applyNumberFormat="1" applyFont="1" applyFill="1" applyBorder="1" applyAlignment="1">
      <alignment horizontal="center" vertical="center" wrapText="1"/>
    </xf>
    <xf numFmtId="2" fontId="4" fillId="15" borderId="9" xfId="0" applyNumberFormat="1" applyFont="1" applyFill="1" applyBorder="1" applyAlignment="1">
      <alignment horizontal="left" vertical="center" wrapText="1"/>
    </xf>
    <xf numFmtId="2" fontId="4" fillId="15" borderId="3" xfId="0" applyNumberFormat="1" applyFont="1" applyFill="1" applyBorder="1" applyAlignment="1">
      <alignment horizontal="justify" vertical="center" wrapText="1"/>
    </xf>
    <xf numFmtId="0" fontId="4" fillId="16" borderId="7" xfId="0" applyFont="1" applyFill="1" applyBorder="1" applyAlignment="1">
      <alignment horizontal="center" vertical="center" wrapText="1"/>
    </xf>
    <xf numFmtId="0" fontId="4" fillId="15" borderId="3" xfId="0" applyFont="1" applyFill="1" applyBorder="1" applyAlignment="1">
      <alignment horizontal="center" vertical="center" wrapText="1"/>
    </xf>
    <xf numFmtId="0" fontId="4" fillId="15" borderId="7" xfId="1" applyNumberFormat="1" applyFont="1" applyFill="1" applyBorder="1" applyAlignment="1" applyProtection="1">
      <alignment horizontal="center" vertical="center" wrapText="1"/>
    </xf>
    <xf numFmtId="0" fontId="4" fillId="15" borderId="3" xfId="1" applyNumberFormat="1" applyFont="1" applyFill="1" applyBorder="1" applyAlignment="1" applyProtection="1">
      <alignment horizontal="left" vertical="center" wrapText="1"/>
    </xf>
    <xf numFmtId="0" fontId="6" fillId="15" borderId="3" xfId="2" applyFont="1" applyFill="1" applyBorder="1" applyAlignment="1">
      <alignment horizontal="left" vertical="center" wrapText="1"/>
    </xf>
    <xf numFmtId="0" fontId="4" fillId="15" borderId="3" xfId="0" applyFont="1" applyFill="1" applyBorder="1" applyAlignment="1">
      <alignment horizontal="justify" vertical="center" wrapText="1"/>
    </xf>
    <xf numFmtId="1" fontId="4" fillId="15" borderId="3" xfId="0" applyNumberFormat="1" applyFont="1" applyFill="1" applyBorder="1" applyAlignment="1">
      <alignment horizontal="center" vertical="center" wrapText="1"/>
    </xf>
    <xf numFmtId="0" fontId="4" fillId="16" borderId="3" xfId="0" applyFont="1" applyFill="1" applyBorder="1" applyAlignment="1">
      <alignment horizontal="center" vertical="center" wrapText="1"/>
    </xf>
    <xf numFmtId="0" fontId="4" fillId="15" borderId="3" xfId="2" applyFont="1" applyFill="1" applyBorder="1" applyAlignment="1">
      <alignment horizontal="left" vertical="center" wrapText="1"/>
    </xf>
    <xf numFmtId="0" fontId="4" fillId="15" borderId="3" xfId="2" applyFont="1" applyFill="1" applyBorder="1" applyAlignment="1">
      <alignment horizontal="center" vertical="center" wrapText="1"/>
    </xf>
    <xf numFmtId="0" fontId="4" fillId="15" borderId="7" xfId="2" applyFont="1" applyFill="1" applyBorder="1" applyAlignment="1">
      <alignment horizontal="center" vertical="center" wrapText="1"/>
    </xf>
    <xf numFmtId="0" fontId="4" fillId="15" borderId="3" xfId="0" applyFont="1" applyFill="1" applyBorder="1" applyAlignment="1">
      <alignment horizontal="left" vertical="center" wrapText="1"/>
    </xf>
    <xf numFmtId="0" fontId="4" fillId="16" borderId="3" xfId="0" applyFont="1" applyFill="1" applyBorder="1" applyAlignment="1">
      <alignment horizontal="left" vertical="center" wrapText="1"/>
    </xf>
    <xf numFmtId="49" fontId="4" fillId="15" borderId="4" xfId="0" applyNumberFormat="1" applyFont="1" applyFill="1" applyBorder="1" applyAlignment="1">
      <alignment horizontal="center" vertical="center" wrapText="1"/>
    </xf>
    <xf numFmtId="2" fontId="4" fillId="15" borderId="5" xfId="0" applyNumberFormat="1" applyFont="1" applyFill="1" applyBorder="1" applyAlignment="1">
      <alignment horizontal="left" vertical="center" wrapText="1"/>
    </xf>
    <xf numFmtId="0" fontId="4" fillId="15" borderId="3" xfId="0" applyNumberFormat="1" applyFont="1" applyFill="1" applyBorder="1" applyAlignment="1">
      <alignment horizontal="justify" vertical="center" wrapText="1"/>
    </xf>
    <xf numFmtId="164" fontId="4" fillId="15" borderId="3" xfId="0" applyNumberFormat="1" applyFont="1" applyFill="1" applyBorder="1" applyAlignment="1">
      <alignment horizontal="right" vertical="center" wrapText="1"/>
    </xf>
    <xf numFmtId="0" fontId="4" fillId="15" borderId="7" xfId="0" applyFont="1" applyFill="1" applyBorder="1" applyAlignment="1">
      <alignment horizontal="center" vertical="center" wrapText="1"/>
    </xf>
    <xf numFmtId="0" fontId="4" fillId="15" borderId="3" xfId="0" applyFont="1" applyFill="1" applyBorder="1" applyAlignment="1">
      <alignment vertical="center" wrapText="1"/>
    </xf>
    <xf numFmtId="4" fontId="4" fillId="15" borderId="3" xfId="0" applyNumberFormat="1" applyFont="1" applyFill="1" applyBorder="1" applyAlignment="1">
      <alignment horizontal="right" vertical="center" wrapText="1"/>
    </xf>
    <xf numFmtId="0" fontId="4" fillId="15" borderId="4" xfId="0" applyFont="1" applyFill="1" applyBorder="1" applyAlignment="1">
      <alignment horizontal="center" vertical="center" wrapText="1"/>
    </xf>
    <xf numFmtId="0" fontId="4" fillId="15" borderId="3" xfId="2" applyNumberFormat="1" applyFont="1" applyFill="1" applyBorder="1" applyAlignment="1">
      <alignment horizontal="justify" vertical="center" wrapText="1"/>
    </xf>
    <xf numFmtId="164" fontId="15" fillId="15" borderId="3" xfId="0" applyNumberFormat="1" applyFont="1" applyFill="1" applyBorder="1" applyAlignment="1">
      <alignment horizontal="right" vertical="center"/>
    </xf>
    <xf numFmtId="2" fontId="4" fillId="15" borderId="4" xfId="0" applyNumberFormat="1" applyFont="1" applyFill="1" applyBorder="1" applyAlignment="1">
      <alignment horizontal="center" vertical="center" wrapText="1"/>
    </xf>
    <xf numFmtId="49" fontId="4" fillId="15" borderId="3" xfId="0" applyNumberFormat="1" applyFont="1" applyFill="1" applyBorder="1" applyAlignment="1">
      <alignment horizontal="center" wrapText="1"/>
    </xf>
    <xf numFmtId="49" fontId="4" fillId="15" borderId="3" xfId="0" applyNumberFormat="1" applyFont="1" applyFill="1" applyBorder="1" applyAlignment="1">
      <alignment horizontal="center"/>
    </xf>
    <xf numFmtId="0" fontId="5" fillId="15" borderId="3" xfId="0" applyFont="1" applyFill="1" applyBorder="1" applyAlignment="1">
      <alignment horizontal="left" vertical="center" wrapText="1"/>
    </xf>
    <xf numFmtId="2" fontId="5" fillId="15" borderId="3" xfId="0" applyNumberFormat="1" applyFont="1" applyFill="1" applyBorder="1" applyAlignment="1">
      <alignment horizontal="center" wrapText="1"/>
    </xf>
    <xf numFmtId="2" fontId="5" fillId="15" borderId="3" xfId="0" applyNumberFormat="1" applyFont="1" applyFill="1" applyBorder="1" applyAlignment="1">
      <alignment horizontal="left" wrapText="1"/>
    </xf>
    <xf numFmtId="164" fontId="5" fillId="15" borderId="3" xfId="0" applyNumberFormat="1" applyFont="1" applyFill="1" applyBorder="1" applyAlignment="1">
      <alignment horizontal="right"/>
    </xf>
    <xf numFmtId="49" fontId="16" fillId="15" borderId="0" xfId="0" applyNumberFormat="1" applyFont="1" applyFill="1" applyAlignment="1">
      <alignment horizontal="center" wrapText="1"/>
    </xf>
    <xf numFmtId="2" fontId="4" fillId="15" borderId="0" xfId="0" applyNumberFormat="1" applyFont="1" applyFill="1" applyAlignment="1">
      <alignment horizontal="left" wrapText="1"/>
    </xf>
    <xf numFmtId="2" fontId="4" fillId="15" borderId="10" xfId="0" applyNumberFormat="1" applyFont="1" applyFill="1" applyBorder="1" applyAlignment="1">
      <alignment horizontal="center" wrapText="1"/>
    </xf>
    <xf numFmtId="164" fontId="4" fillId="15" borderId="0" xfId="0" applyNumberFormat="1" applyFont="1" applyFill="1"/>
    <xf numFmtId="164" fontId="4" fillId="15" borderId="0" xfId="0" applyNumberFormat="1" applyFont="1" applyFill="1" applyAlignment="1">
      <alignment horizontal="right"/>
    </xf>
    <xf numFmtId="164" fontId="9" fillId="15" borderId="0" xfId="0" applyNumberFormat="1" applyFont="1" applyFill="1" applyAlignment="1">
      <alignment horizontal="right"/>
    </xf>
    <xf numFmtId="2" fontId="4" fillId="15" borderId="0" xfId="0" applyNumberFormat="1" applyFont="1" applyFill="1" applyAlignment="1">
      <alignment horizontal="center" wrapText="1"/>
    </xf>
  </cellXfs>
  <cellStyles count="90">
    <cellStyle name="20% - Акцент1 2" xfId="3"/>
    <cellStyle name="20% - Акцент1 2 2" xfId="4"/>
    <cellStyle name="20% - Акцент2 2" xfId="5"/>
    <cellStyle name="20% - Акцент2 2 2" xfId="6"/>
    <cellStyle name="20% - Акцент3 2" xfId="7"/>
    <cellStyle name="20% - Акцент3 2 2" xfId="8"/>
    <cellStyle name="20% - Акцент4 2" xfId="9"/>
    <cellStyle name="20% - Акцент4 2 2" xfId="10"/>
    <cellStyle name="20% - Акцент5 2" xfId="11"/>
    <cellStyle name="20% - Акцент5 2 2" xfId="12"/>
    <cellStyle name="20% - Акцент6 2" xfId="13"/>
    <cellStyle name="20% - Акцент6 2 2" xfId="14"/>
    <cellStyle name="40% - Акцент1 2" xfId="15"/>
    <cellStyle name="40% - Акцент1 2 2" xfId="16"/>
    <cellStyle name="40% - Акцент2 2" xfId="17"/>
    <cellStyle name="40% - Акцент2 2 2" xfId="18"/>
    <cellStyle name="40% - Акцент3 2" xfId="19"/>
    <cellStyle name="40% - Акцент3 2 2" xfId="20"/>
    <cellStyle name="40% - Акцент4 2" xfId="21"/>
    <cellStyle name="40% - Акцент4 2 2" xfId="22"/>
    <cellStyle name="40% - Акцент5 2" xfId="23"/>
    <cellStyle name="40% - Акцент5 2 2" xfId="24"/>
    <cellStyle name="40% - Акцент6 2" xfId="25"/>
    <cellStyle name="40% - Акцент6 2 2" xfId="26"/>
    <cellStyle name="xl31" xfId="27"/>
    <cellStyle name="xl34" xfId="1"/>
    <cellStyle name="xl52" xfId="28"/>
    <cellStyle name="xl53" xfId="29"/>
    <cellStyle name="xl57" xfId="30"/>
    <cellStyle name="Обычный" xfId="0" builtinId="0"/>
    <cellStyle name="Обычный 10" xfId="31"/>
    <cellStyle name="Обычный 10 2" xfId="32"/>
    <cellStyle name="Обычный 10 2 2" xfId="33"/>
    <cellStyle name="Обычный 10 3" xfId="34"/>
    <cellStyle name="Обычный 10 3 2" xfId="35"/>
    <cellStyle name="Обычный 10 4" xfId="36"/>
    <cellStyle name="Обычный 11" xfId="37"/>
    <cellStyle name="Обычный 2" xfId="38"/>
    <cellStyle name="Обычный 2 2" xfId="39"/>
    <cellStyle name="Обычный 3" xfId="40"/>
    <cellStyle name="Обычный 3 2" xfId="41"/>
    <cellStyle name="Обычный 3 2 2" xfId="42"/>
    <cellStyle name="Обычный 3 3" xfId="43"/>
    <cellStyle name="Обычный 3 3 2" xfId="44"/>
    <cellStyle name="Обычный 3 4" xfId="45"/>
    <cellStyle name="Обычный 4" xfId="46"/>
    <cellStyle name="Обычный 4 2" xfId="47"/>
    <cellStyle name="Обычный 4 2 2" xfId="48"/>
    <cellStyle name="Обычный 4 3" xfId="49"/>
    <cellStyle name="Обычный 4 3 2" xfId="50"/>
    <cellStyle name="Обычный 4 4" xfId="51"/>
    <cellStyle name="Обычный 5" xfId="52"/>
    <cellStyle name="Обычный 5 2" xfId="53"/>
    <cellStyle name="Обычный 5 2 2" xfId="54"/>
    <cellStyle name="Обычный 5 3" xfId="55"/>
    <cellStyle name="Обычный 5 3 2" xfId="56"/>
    <cellStyle name="Обычный 5 4" xfId="57"/>
    <cellStyle name="Обычный 6" xfId="58"/>
    <cellStyle name="Обычный 6 2" xfId="59"/>
    <cellStyle name="Обычный 6 2 2" xfId="60"/>
    <cellStyle name="Обычный 6 3" xfId="61"/>
    <cellStyle name="Обычный 6 3 2" xfId="62"/>
    <cellStyle name="Обычный 6 4" xfId="63"/>
    <cellStyle name="Обычный 7" xfId="64"/>
    <cellStyle name="Обычный 7 2" xfId="65"/>
    <cellStyle name="Обычный 7 2 2" xfId="66"/>
    <cellStyle name="Обычный 7 3" xfId="67"/>
    <cellStyle name="Обычный 7 3 2" xfId="68"/>
    <cellStyle name="Обычный 7 4" xfId="69"/>
    <cellStyle name="Обычный 8" xfId="70"/>
    <cellStyle name="Обычный 8 2" xfId="71"/>
    <cellStyle name="Обычный 8 2 2" xfId="72"/>
    <cellStyle name="Обычный 8 3" xfId="73"/>
    <cellStyle name="Обычный 8 3 2" xfId="74"/>
    <cellStyle name="Обычный 8 4" xfId="75"/>
    <cellStyle name="Обычный 9" xfId="76"/>
    <cellStyle name="Обычный 9 2" xfId="77"/>
    <cellStyle name="Обычный 9 2 2" xfId="78"/>
    <cellStyle name="Обычный 9 3" xfId="79"/>
    <cellStyle name="Обычный 9 3 2" xfId="80"/>
    <cellStyle name="Обычный 9 4" xfId="81"/>
    <cellStyle name="Обычный_приложение 1 к закону 2004 года" xfId="2"/>
    <cellStyle name="Примечание 2" xfId="82"/>
    <cellStyle name="Примечание 2 2" xfId="83"/>
    <cellStyle name="Примечание 3" xfId="84"/>
    <cellStyle name="Примечание 3 2" xfId="85"/>
    <cellStyle name="Примечание 4" xfId="86"/>
    <cellStyle name="Примечание 4 2" xfId="87"/>
    <cellStyle name="Примечание 5" xfId="88"/>
    <cellStyle name="Примечание 5 2" xfId="8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N208"/>
  <sheetViews>
    <sheetView tabSelected="1" view="pageBreakPreview" topLeftCell="B1" zoomScale="75" zoomScaleNormal="66" zoomScaleSheetLayoutView="75" workbookViewId="0">
      <selection activeCell="E82" sqref="E82"/>
    </sheetView>
  </sheetViews>
  <sheetFormatPr defaultRowHeight="15.75"/>
  <cols>
    <col min="1" max="1" width="7.5703125" style="13" hidden="1" customWidth="1"/>
    <col min="2" max="2" width="20.7109375" style="14" customWidth="1"/>
    <col min="3" max="3" width="27.85546875" style="13" customWidth="1"/>
    <col min="4" max="4" width="29.140625" style="13" customWidth="1"/>
    <col min="5" max="5" width="57.28515625" style="86" customWidth="1"/>
    <col min="6" max="6" width="34.42578125" style="91" customWidth="1"/>
    <col min="7" max="7" width="12.28515625" style="86" hidden="1" customWidth="1"/>
    <col min="8" max="8" width="15.42578125" style="88" customWidth="1"/>
    <col min="9" max="9" width="16.5703125" style="88" customWidth="1"/>
    <col min="10" max="10" width="13.140625" style="89" customWidth="1"/>
    <col min="11" max="14" width="13.42578125" style="90" customWidth="1"/>
    <col min="15" max="15" width="19.42578125" style="2" customWidth="1"/>
    <col min="16" max="16" width="13.85546875" style="2" bestFit="1" customWidth="1"/>
    <col min="17" max="16384" width="9.140625" style="2"/>
  </cols>
  <sheetData>
    <row r="1" spans="1:14" ht="19.5" customHeight="1">
      <c r="A1" s="1" t="s">
        <v>0</v>
      </c>
      <c r="B1" s="1"/>
      <c r="C1" s="1"/>
      <c r="D1" s="1"/>
      <c r="E1" s="1"/>
      <c r="F1" s="1"/>
      <c r="G1" s="1"/>
      <c r="H1" s="1"/>
      <c r="I1" s="1"/>
      <c r="J1" s="1"/>
      <c r="K1" s="1"/>
      <c r="L1" s="1"/>
      <c r="M1" s="1"/>
      <c r="N1" s="1"/>
    </row>
    <row r="2" spans="1:14" ht="19.5" customHeight="1">
      <c r="A2" s="1" t="s">
        <v>1</v>
      </c>
      <c r="B2" s="1"/>
      <c r="C2" s="1"/>
      <c r="D2" s="1"/>
      <c r="E2" s="1"/>
      <c r="F2" s="1"/>
      <c r="G2" s="1"/>
      <c r="H2" s="1"/>
      <c r="I2" s="1"/>
      <c r="J2" s="1"/>
      <c r="K2" s="1"/>
      <c r="L2" s="1"/>
      <c r="M2" s="1"/>
      <c r="N2" s="1"/>
    </row>
    <row r="3" spans="1:14" ht="19.5" customHeight="1">
      <c r="A3" s="3"/>
      <c r="B3" s="4"/>
      <c r="C3" s="3"/>
      <c r="D3" s="3"/>
      <c r="E3" s="3"/>
      <c r="F3" s="3"/>
      <c r="G3" s="3"/>
      <c r="H3" s="3"/>
      <c r="I3" s="3"/>
      <c r="J3" s="5"/>
      <c r="K3" s="3"/>
      <c r="L3" s="3"/>
      <c r="M3" s="3"/>
      <c r="N3" s="3"/>
    </row>
    <row r="4" spans="1:14" ht="19.5" customHeight="1">
      <c r="A4" s="6" t="s">
        <v>2</v>
      </c>
      <c r="B4" s="6"/>
      <c r="C4" s="6"/>
      <c r="D4" s="7"/>
      <c r="E4" s="8" t="s">
        <v>3</v>
      </c>
      <c r="F4" s="8"/>
      <c r="G4" s="8"/>
      <c r="H4" s="8"/>
      <c r="I4" s="8"/>
      <c r="J4" s="8"/>
      <c r="K4" s="8"/>
      <c r="L4" s="8"/>
      <c r="M4" s="8"/>
      <c r="N4" s="8"/>
    </row>
    <row r="5" spans="1:14" ht="19.5" customHeight="1">
      <c r="A5" s="9" t="s">
        <v>4</v>
      </c>
      <c r="B5" s="9"/>
      <c r="C5" s="9"/>
      <c r="D5" s="10"/>
      <c r="E5" s="11" t="s">
        <v>5</v>
      </c>
      <c r="F5" s="11"/>
      <c r="G5" s="11"/>
      <c r="H5" s="11"/>
      <c r="I5" s="11"/>
      <c r="J5" s="11"/>
      <c r="K5" s="11"/>
      <c r="L5" s="11"/>
      <c r="M5" s="11"/>
      <c r="N5" s="11"/>
    </row>
    <row r="6" spans="1:14" ht="19.5" customHeight="1">
      <c r="A6" s="9" t="s">
        <v>6</v>
      </c>
      <c r="B6" s="9"/>
      <c r="C6" s="9"/>
      <c r="D6" s="10"/>
      <c r="E6" s="12"/>
      <c r="F6" s="3"/>
      <c r="G6" s="3"/>
      <c r="H6" s="3"/>
      <c r="I6" s="3"/>
      <c r="J6" s="5"/>
      <c r="K6" s="3"/>
      <c r="L6" s="3"/>
      <c r="M6" s="3"/>
      <c r="N6" s="3"/>
    </row>
    <row r="7" spans="1:14" ht="11.25" customHeight="1">
      <c r="C7" s="15"/>
      <c r="D7" s="15"/>
      <c r="E7" s="16"/>
      <c r="F7" s="15"/>
      <c r="G7" s="16"/>
      <c r="H7" s="16"/>
      <c r="I7" s="16"/>
      <c r="J7" s="17"/>
      <c r="K7" s="16"/>
      <c r="L7" s="16"/>
      <c r="M7" s="16"/>
      <c r="N7" s="16"/>
    </row>
    <row r="8" spans="1:14" s="21" customFormat="1" ht="45" customHeight="1">
      <c r="A8" s="18" t="s">
        <v>7</v>
      </c>
      <c r="B8" s="18" t="s">
        <v>8</v>
      </c>
      <c r="C8" s="18" t="s">
        <v>9</v>
      </c>
      <c r="D8" s="18"/>
      <c r="E8" s="18"/>
      <c r="F8" s="18" t="s">
        <v>10</v>
      </c>
      <c r="G8" s="18" t="s">
        <v>11</v>
      </c>
      <c r="H8" s="18" t="s">
        <v>12</v>
      </c>
      <c r="I8" s="19" t="s">
        <v>13</v>
      </c>
      <c r="J8" s="20" t="s">
        <v>14</v>
      </c>
      <c r="K8" s="18" t="s">
        <v>15</v>
      </c>
      <c r="L8" s="18" t="s">
        <v>16</v>
      </c>
      <c r="M8" s="18"/>
      <c r="N8" s="18"/>
    </row>
    <row r="9" spans="1:14" s="24" customFormat="1" ht="57.75" customHeight="1">
      <c r="A9" s="18"/>
      <c r="B9" s="18"/>
      <c r="C9" s="22" t="s">
        <v>17</v>
      </c>
      <c r="D9" s="22" t="s">
        <v>18</v>
      </c>
      <c r="E9" s="22" t="s">
        <v>19</v>
      </c>
      <c r="F9" s="18"/>
      <c r="G9" s="18"/>
      <c r="H9" s="18"/>
      <c r="I9" s="23"/>
      <c r="J9" s="20"/>
      <c r="K9" s="18"/>
      <c r="L9" s="22" t="s">
        <v>20</v>
      </c>
      <c r="M9" s="22" t="s">
        <v>21</v>
      </c>
      <c r="N9" s="22" t="s">
        <v>22</v>
      </c>
    </row>
    <row r="10" spans="1:14" s="31" customFormat="1" ht="63">
      <c r="A10" s="25"/>
      <c r="B10" s="26" t="s">
        <v>23</v>
      </c>
      <c r="C10" s="27" t="s">
        <v>24</v>
      </c>
      <c r="D10" s="27" t="s">
        <v>24</v>
      </c>
      <c r="E10" s="28" t="s">
        <v>25</v>
      </c>
      <c r="F10" s="29" t="s">
        <v>26</v>
      </c>
      <c r="G10" s="28"/>
      <c r="H10" s="30">
        <v>18700000</v>
      </c>
      <c r="I10" s="30">
        <v>20615000</v>
      </c>
      <c r="J10" s="30">
        <v>14582212.60433</v>
      </c>
      <c r="K10" s="30">
        <v>20615000</v>
      </c>
      <c r="L10" s="30">
        <v>21180000</v>
      </c>
      <c r="M10" s="30">
        <v>22630000</v>
      </c>
      <c r="N10" s="30">
        <v>24080000</v>
      </c>
    </row>
    <row r="11" spans="1:14" s="31" customFormat="1" ht="47.25">
      <c r="A11" s="25"/>
      <c r="B11" s="26" t="s">
        <v>23</v>
      </c>
      <c r="C11" s="27" t="s">
        <v>27</v>
      </c>
      <c r="D11" s="27" t="s">
        <v>27</v>
      </c>
      <c r="E11" s="28" t="s">
        <v>28</v>
      </c>
      <c r="F11" s="29" t="s">
        <v>26</v>
      </c>
      <c r="G11" s="28"/>
      <c r="H11" s="32"/>
      <c r="I11" s="32"/>
      <c r="J11" s="32"/>
      <c r="K11" s="32"/>
      <c r="L11" s="32"/>
      <c r="M11" s="32"/>
      <c r="N11" s="32"/>
    </row>
    <row r="12" spans="1:14" s="31" customFormat="1" ht="94.5">
      <c r="A12" s="25"/>
      <c r="B12" s="26" t="s">
        <v>23</v>
      </c>
      <c r="C12" s="27" t="s">
        <v>29</v>
      </c>
      <c r="D12" s="27" t="s">
        <v>29</v>
      </c>
      <c r="E12" s="28" t="s">
        <v>30</v>
      </c>
      <c r="F12" s="29" t="s">
        <v>26</v>
      </c>
      <c r="G12" s="28"/>
      <c r="H12" s="30">
        <v>15930000</v>
      </c>
      <c r="I12" s="30">
        <v>16796391</v>
      </c>
      <c r="J12" s="30">
        <v>11870318.96775</v>
      </c>
      <c r="K12" s="30">
        <v>16914947</v>
      </c>
      <c r="L12" s="30">
        <v>16940000</v>
      </c>
      <c r="M12" s="30">
        <v>17650000</v>
      </c>
      <c r="N12" s="30">
        <v>18700000</v>
      </c>
    </row>
    <row r="13" spans="1:14" s="31" customFormat="1" ht="126">
      <c r="A13" s="25"/>
      <c r="B13" s="26" t="s">
        <v>23</v>
      </c>
      <c r="C13" s="27" t="s">
        <v>31</v>
      </c>
      <c r="D13" s="27" t="s">
        <v>31</v>
      </c>
      <c r="E13" s="28" t="s">
        <v>32</v>
      </c>
      <c r="F13" s="29" t="s">
        <v>26</v>
      </c>
      <c r="G13" s="28"/>
      <c r="H13" s="33"/>
      <c r="I13" s="33"/>
      <c r="J13" s="33"/>
      <c r="K13" s="33"/>
      <c r="L13" s="33"/>
      <c r="M13" s="33"/>
      <c r="N13" s="33"/>
    </row>
    <row r="14" spans="1:14" s="31" customFormat="1" ht="47.25">
      <c r="A14" s="25"/>
      <c r="B14" s="26" t="s">
        <v>23</v>
      </c>
      <c r="C14" s="27" t="s">
        <v>33</v>
      </c>
      <c r="D14" s="27" t="s">
        <v>33</v>
      </c>
      <c r="E14" s="28" t="s">
        <v>34</v>
      </c>
      <c r="F14" s="29" t="s">
        <v>26</v>
      </c>
      <c r="G14" s="28"/>
      <c r="H14" s="33"/>
      <c r="I14" s="33"/>
      <c r="J14" s="33"/>
      <c r="K14" s="33"/>
      <c r="L14" s="33"/>
      <c r="M14" s="33"/>
      <c r="N14" s="33"/>
    </row>
    <row r="15" spans="1:14" s="31" customFormat="1" ht="110.25">
      <c r="A15" s="25"/>
      <c r="B15" s="26" t="s">
        <v>23</v>
      </c>
      <c r="C15" s="27" t="s">
        <v>35</v>
      </c>
      <c r="D15" s="27" t="s">
        <v>35</v>
      </c>
      <c r="E15" s="28" t="s">
        <v>36</v>
      </c>
      <c r="F15" s="29" t="s">
        <v>26</v>
      </c>
      <c r="G15" s="28"/>
      <c r="H15" s="32"/>
      <c r="I15" s="32"/>
      <c r="J15" s="32"/>
      <c r="K15" s="32"/>
      <c r="L15" s="32"/>
      <c r="M15" s="32"/>
      <c r="N15" s="32"/>
    </row>
    <row r="16" spans="1:14" s="31" customFormat="1" ht="94.5">
      <c r="A16" s="25"/>
      <c r="B16" s="26" t="s">
        <v>37</v>
      </c>
      <c r="C16" s="27" t="s">
        <v>38</v>
      </c>
      <c r="D16" s="27" t="s">
        <v>38</v>
      </c>
      <c r="E16" s="28" t="s">
        <v>39</v>
      </c>
      <c r="F16" s="29" t="s">
        <v>26</v>
      </c>
      <c r="G16" s="28"/>
      <c r="H16" s="34">
        <v>4500</v>
      </c>
      <c r="I16" s="34">
        <v>4500</v>
      </c>
      <c r="J16" s="34">
        <v>2307.9875000000002</v>
      </c>
      <c r="K16" s="34">
        <v>3000</v>
      </c>
      <c r="L16" s="34">
        <v>3000</v>
      </c>
      <c r="M16" s="34">
        <v>3115</v>
      </c>
      <c r="N16" s="34">
        <v>3225</v>
      </c>
    </row>
    <row r="17" spans="1:14" s="31" customFormat="1" ht="94.5">
      <c r="A17" s="25"/>
      <c r="B17" s="26" t="s">
        <v>37</v>
      </c>
      <c r="C17" s="27" t="s">
        <v>40</v>
      </c>
      <c r="D17" s="27" t="s">
        <v>40</v>
      </c>
      <c r="E17" s="28" t="s">
        <v>41</v>
      </c>
      <c r="F17" s="29" t="s">
        <v>26</v>
      </c>
      <c r="G17" s="28"/>
      <c r="H17" s="34">
        <v>375900</v>
      </c>
      <c r="I17" s="34">
        <v>375900</v>
      </c>
      <c r="J17" s="34">
        <f>276152.87608+421.3047</f>
        <v>276574.18078</v>
      </c>
      <c r="K17" s="34">
        <v>352170</v>
      </c>
      <c r="L17" s="34">
        <v>359100</v>
      </c>
      <c r="M17" s="34">
        <v>365200</v>
      </c>
      <c r="N17" s="34">
        <v>372600</v>
      </c>
    </row>
    <row r="18" spans="1:14" s="31" customFormat="1" ht="157.5">
      <c r="A18" s="25"/>
      <c r="B18" s="26" t="s">
        <v>37</v>
      </c>
      <c r="C18" s="25" t="s">
        <v>42</v>
      </c>
      <c r="D18" s="25" t="s">
        <v>42</v>
      </c>
      <c r="E18" s="28" t="s">
        <v>43</v>
      </c>
      <c r="F18" s="29" t="s">
        <v>44</v>
      </c>
      <c r="G18" s="28"/>
      <c r="H18" s="34">
        <v>2203468</v>
      </c>
      <c r="I18" s="34">
        <v>2367332</v>
      </c>
      <c r="J18" s="34">
        <v>1348935.5155099998</v>
      </c>
      <c r="K18" s="34">
        <v>1819188</v>
      </c>
      <c r="L18" s="34">
        <v>2088611</v>
      </c>
      <c r="M18" s="34">
        <v>2114040</v>
      </c>
      <c r="N18" s="34">
        <v>2143574</v>
      </c>
    </row>
    <row r="19" spans="1:14" s="37" customFormat="1" ht="94.5">
      <c r="A19" s="35"/>
      <c r="B19" s="26" t="s">
        <v>37</v>
      </c>
      <c r="C19" s="27" t="s">
        <v>45</v>
      </c>
      <c r="D19" s="27" t="s">
        <v>45</v>
      </c>
      <c r="E19" s="28" t="s">
        <v>46</v>
      </c>
      <c r="F19" s="29" t="s">
        <v>44</v>
      </c>
      <c r="G19" s="36"/>
      <c r="H19" s="34">
        <v>1165845</v>
      </c>
      <c r="I19" s="34">
        <v>1165845</v>
      </c>
      <c r="J19" s="34">
        <v>1076308.88212</v>
      </c>
      <c r="K19" s="34">
        <f>1189290+74281+95000</f>
        <v>1358571</v>
      </c>
      <c r="L19" s="34">
        <v>1262482.8655844699</v>
      </c>
      <c r="M19" s="34">
        <v>1375190</v>
      </c>
      <c r="N19" s="34">
        <v>1375190</v>
      </c>
    </row>
    <row r="20" spans="1:14" s="37" customFormat="1" ht="94.5">
      <c r="A20" s="35"/>
      <c r="B20" s="26" t="s">
        <v>37</v>
      </c>
      <c r="C20" s="27" t="s">
        <v>47</v>
      </c>
      <c r="D20" s="27" t="s">
        <v>47</v>
      </c>
      <c r="E20" s="28" t="s">
        <v>48</v>
      </c>
      <c r="F20" s="29" t="s">
        <v>44</v>
      </c>
      <c r="G20" s="36"/>
      <c r="H20" s="34">
        <v>8948</v>
      </c>
      <c r="I20" s="34">
        <v>8948</v>
      </c>
      <c r="J20" s="34">
        <v>9762.3335100000004</v>
      </c>
      <c r="K20" s="34">
        <f>8570+5000</f>
        <v>13570</v>
      </c>
      <c r="L20" s="34">
        <v>8845.6917680099996</v>
      </c>
      <c r="M20" s="34">
        <v>9388</v>
      </c>
      <c r="N20" s="34">
        <v>9388</v>
      </c>
    </row>
    <row r="21" spans="1:14" s="37" customFormat="1" ht="94.5">
      <c r="A21" s="35"/>
      <c r="B21" s="26" t="s">
        <v>37</v>
      </c>
      <c r="C21" s="27" t="s">
        <v>49</v>
      </c>
      <c r="D21" s="27" t="s">
        <v>49</v>
      </c>
      <c r="E21" s="28" t="s">
        <v>50</v>
      </c>
      <c r="F21" s="29" t="s">
        <v>44</v>
      </c>
      <c r="G21" s="36"/>
      <c r="H21" s="34">
        <v>2130975</v>
      </c>
      <c r="I21" s="34">
        <v>2130975</v>
      </c>
      <c r="J21" s="34">
        <v>1626562.9102099999</v>
      </c>
      <c r="K21" s="34">
        <v>2175668</v>
      </c>
      <c r="L21" s="34">
        <v>2444932.7969283899</v>
      </c>
      <c r="M21" s="34">
        <v>2468763</v>
      </c>
      <c r="N21" s="34">
        <v>2468763</v>
      </c>
    </row>
    <row r="22" spans="1:14" s="37" customFormat="1" ht="94.5">
      <c r="A22" s="35"/>
      <c r="B22" s="26" t="s">
        <v>37</v>
      </c>
      <c r="C22" s="27" t="s">
        <v>51</v>
      </c>
      <c r="D22" s="27" t="s">
        <v>51</v>
      </c>
      <c r="E22" s="28" t="s">
        <v>52</v>
      </c>
      <c r="F22" s="29" t="s">
        <v>44</v>
      </c>
      <c r="G22" s="36"/>
      <c r="H22" s="34">
        <v>-180289</v>
      </c>
      <c r="I22" s="34">
        <v>-180289</v>
      </c>
      <c r="J22" s="34">
        <v>-241089.06844999999</v>
      </c>
      <c r="K22" s="34">
        <v>-229753</v>
      </c>
      <c r="L22" s="34">
        <v>-234761.28409484992</v>
      </c>
      <c r="M22" s="34">
        <v>-238157</v>
      </c>
      <c r="N22" s="34">
        <v>-238157</v>
      </c>
    </row>
    <row r="23" spans="1:14" s="31" customFormat="1" ht="94.5">
      <c r="A23" s="25"/>
      <c r="B23" s="26" t="s">
        <v>37</v>
      </c>
      <c r="C23" s="27" t="s">
        <v>53</v>
      </c>
      <c r="D23" s="27" t="s">
        <v>53</v>
      </c>
      <c r="E23" s="28" t="s">
        <v>54</v>
      </c>
      <c r="F23" s="29" t="s">
        <v>26</v>
      </c>
      <c r="G23" s="28"/>
      <c r="H23" s="34"/>
      <c r="I23" s="34"/>
      <c r="J23" s="34">
        <v>4</v>
      </c>
      <c r="K23" s="34">
        <v>4</v>
      </c>
      <c r="L23" s="34"/>
      <c r="M23" s="34"/>
      <c r="N23" s="34"/>
    </row>
    <row r="24" spans="1:14" s="40" customFormat="1" ht="47.25">
      <c r="A24" s="25"/>
      <c r="B24" s="26" t="s">
        <v>55</v>
      </c>
      <c r="C24" s="38" t="s">
        <v>56</v>
      </c>
      <c r="D24" s="38" t="s">
        <v>56</v>
      </c>
      <c r="E24" s="39" t="s">
        <v>57</v>
      </c>
      <c r="F24" s="29" t="s">
        <v>26</v>
      </c>
      <c r="G24" s="39"/>
      <c r="H24" s="30">
        <v>2542000</v>
      </c>
      <c r="I24" s="30">
        <v>2842000</v>
      </c>
      <c r="J24" s="30">
        <v>2370855.4188899999</v>
      </c>
      <c r="K24" s="30">
        <v>3015000</v>
      </c>
      <c r="L24" s="30">
        <v>3101000</v>
      </c>
      <c r="M24" s="30">
        <v>3250000</v>
      </c>
      <c r="N24" s="30">
        <v>3410000</v>
      </c>
    </row>
    <row r="25" spans="1:14" s="40" customFormat="1" ht="47.25">
      <c r="A25" s="25"/>
      <c r="B25" s="26" t="s">
        <v>55</v>
      </c>
      <c r="C25" s="38" t="s">
        <v>58</v>
      </c>
      <c r="D25" s="38" t="s">
        <v>58</v>
      </c>
      <c r="E25" s="39" t="s">
        <v>59</v>
      </c>
      <c r="F25" s="29" t="s">
        <v>26</v>
      </c>
      <c r="G25" s="39"/>
      <c r="H25" s="33"/>
      <c r="I25" s="33"/>
      <c r="J25" s="33"/>
      <c r="K25" s="33"/>
      <c r="L25" s="33"/>
      <c r="M25" s="33"/>
      <c r="N25" s="33"/>
    </row>
    <row r="26" spans="1:14" s="40" customFormat="1" ht="47.25">
      <c r="A26" s="25"/>
      <c r="B26" s="26" t="s">
        <v>55</v>
      </c>
      <c r="C26" s="38" t="s">
        <v>60</v>
      </c>
      <c r="D26" s="38" t="s">
        <v>60</v>
      </c>
      <c r="E26" s="39" t="s">
        <v>61</v>
      </c>
      <c r="F26" s="29" t="s">
        <v>26</v>
      </c>
      <c r="G26" s="39"/>
      <c r="H26" s="32"/>
      <c r="I26" s="32"/>
      <c r="J26" s="32"/>
      <c r="K26" s="32"/>
      <c r="L26" s="32"/>
      <c r="M26" s="32"/>
      <c r="N26" s="32"/>
    </row>
    <row r="27" spans="1:14" s="31" customFormat="1" ht="47.25">
      <c r="A27" s="25"/>
      <c r="B27" s="26" t="s">
        <v>62</v>
      </c>
      <c r="C27" s="27" t="s">
        <v>63</v>
      </c>
      <c r="D27" s="27" t="s">
        <v>63</v>
      </c>
      <c r="E27" s="28" t="s">
        <v>64</v>
      </c>
      <c r="F27" s="29" t="s">
        <v>26</v>
      </c>
      <c r="G27" s="28"/>
      <c r="H27" s="30">
        <v>5040000</v>
      </c>
      <c r="I27" s="30">
        <v>5040000</v>
      </c>
      <c r="J27" s="30">
        <v>3512720.5284299999</v>
      </c>
      <c r="K27" s="30">
        <v>6112860</v>
      </c>
      <c r="L27" s="30">
        <v>4663000</v>
      </c>
      <c r="M27" s="30">
        <v>4568000</v>
      </c>
      <c r="N27" s="30">
        <v>5336400</v>
      </c>
    </row>
    <row r="28" spans="1:14" s="31" customFormat="1" ht="47.25">
      <c r="A28" s="25"/>
      <c r="B28" s="26" t="s">
        <v>62</v>
      </c>
      <c r="C28" s="27" t="s">
        <v>65</v>
      </c>
      <c r="D28" s="27" t="s">
        <v>65</v>
      </c>
      <c r="E28" s="28" t="s">
        <v>66</v>
      </c>
      <c r="F28" s="29" t="s">
        <v>26</v>
      </c>
      <c r="G28" s="28"/>
      <c r="H28" s="32"/>
      <c r="I28" s="32"/>
      <c r="J28" s="32"/>
      <c r="K28" s="32"/>
      <c r="L28" s="32"/>
      <c r="M28" s="32"/>
      <c r="N28" s="32"/>
    </row>
    <row r="29" spans="1:14" s="31" customFormat="1" ht="47.25">
      <c r="A29" s="25"/>
      <c r="B29" s="26" t="s">
        <v>62</v>
      </c>
      <c r="C29" s="27" t="s">
        <v>67</v>
      </c>
      <c r="D29" s="27" t="s">
        <v>67</v>
      </c>
      <c r="E29" s="28" t="s">
        <v>68</v>
      </c>
      <c r="F29" s="29" t="s">
        <v>26</v>
      </c>
      <c r="G29" s="28"/>
      <c r="H29" s="30">
        <v>1025000</v>
      </c>
      <c r="I29" s="30">
        <v>1025000</v>
      </c>
      <c r="J29" s="30">
        <v>437628.37495999999</v>
      </c>
      <c r="K29" s="30">
        <v>1097000</v>
      </c>
      <c r="L29" s="30">
        <v>1121000</v>
      </c>
      <c r="M29" s="30">
        <v>1148000</v>
      </c>
      <c r="N29" s="30">
        <v>1178000</v>
      </c>
    </row>
    <row r="30" spans="1:14" s="31" customFormat="1" ht="47.25">
      <c r="A30" s="25"/>
      <c r="B30" s="26" t="s">
        <v>62</v>
      </c>
      <c r="C30" s="27" t="s">
        <v>69</v>
      </c>
      <c r="D30" s="27" t="s">
        <v>69</v>
      </c>
      <c r="E30" s="28" t="s">
        <v>70</v>
      </c>
      <c r="F30" s="29" t="s">
        <v>26</v>
      </c>
      <c r="G30" s="28"/>
      <c r="H30" s="32"/>
      <c r="I30" s="32"/>
      <c r="J30" s="32"/>
      <c r="K30" s="32"/>
      <c r="L30" s="32"/>
      <c r="M30" s="32"/>
      <c r="N30" s="32"/>
    </row>
    <row r="31" spans="1:14" s="31" customFormat="1" ht="47.25">
      <c r="A31" s="25"/>
      <c r="B31" s="26" t="s">
        <v>62</v>
      </c>
      <c r="C31" s="27" t="s">
        <v>71</v>
      </c>
      <c r="D31" s="27" t="s">
        <v>71</v>
      </c>
      <c r="E31" s="28" t="s">
        <v>72</v>
      </c>
      <c r="F31" s="29" t="s">
        <v>26</v>
      </c>
      <c r="G31" s="28"/>
      <c r="H31" s="34">
        <v>2100</v>
      </c>
      <c r="I31" s="34">
        <v>2100</v>
      </c>
      <c r="J31" s="34">
        <v>2192.8682699999999</v>
      </c>
      <c r="K31" s="34">
        <v>2896</v>
      </c>
      <c r="L31" s="34">
        <v>3000</v>
      </c>
      <c r="M31" s="34">
        <v>3000</v>
      </c>
      <c r="N31" s="34">
        <v>3000</v>
      </c>
    </row>
    <row r="32" spans="1:14" s="31" customFormat="1" ht="94.5">
      <c r="A32" s="25"/>
      <c r="B32" s="26" t="s">
        <v>73</v>
      </c>
      <c r="C32" s="27" t="s">
        <v>74</v>
      </c>
      <c r="D32" s="27" t="s">
        <v>74</v>
      </c>
      <c r="E32" s="28" t="s">
        <v>75</v>
      </c>
      <c r="F32" s="29" t="s">
        <v>26</v>
      </c>
      <c r="G32" s="28"/>
      <c r="H32" s="34"/>
      <c r="I32" s="34"/>
      <c r="J32" s="34">
        <f>15.44178+0.04502</f>
        <v>15.486799999999999</v>
      </c>
      <c r="K32" s="34">
        <v>21</v>
      </c>
      <c r="L32" s="34">
        <v>14</v>
      </c>
      <c r="M32" s="34">
        <v>9</v>
      </c>
      <c r="N32" s="34">
        <v>6</v>
      </c>
    </row>
    <row r="33" spans="1:14" s="31" customFormat="1" ht="94.5">
      <c r="A33" s="25"/>
      <c r="B33" s="26" t="s">
        <v>73</v>
      </c>
      <c r="C33" s="27" t="s">
        <v>76</v>
      </c>
      <c r="D33" s="27" t="s">
        <v>76</v>
      </c>
      <c r="E33" s="28" t="s">
        <v>77</v>
      </c>
      <c r="F33" s="29" t="s">
        <v>26</v>
      </c>
      <c r="G33" s="28"/>
      <c r="H33" s="34">
        <v>3785</v>
      </c>
      <c r="I33" s="34">
        <v>3785</v>
      </c>
      <c r="J33" s="34">
        <v>1898.6969999999999</v>
      </c>
      <c r="K33" s="34">
        <v>4010</v>
      </c>
      <c r="L33" s="34">
        <v>4280</v>
      </c>
      <c r="M33" s="34">
        <v>4160</v>
      </c>
      <c r="N33" s="34">
        <v>4450</v>
      </c>
    </row>
    <row r="34" spans="1:14" s="31" customFormat="1" ht="94.5">
      <c r="A34" s="25"/>
      <c r="B34" s="26" t="s">
        <v>73</v>
      </c>
      <c r="C34" s="27" t="s">
        <v>78</v>
      </c>
      <c r="D34" s="27" t="s">
        <v>78</v>
      </c>
      <c r="E34" s="28" t="s">
        <v>79</v>
      </c>
      <c r="F34" s="29" t="s">
        <v>26</v>
      </c>
      <c r="G34" s="28"/>
      <c r="H34" s="34"/>
      <c r="I34" s="34"/>
      <c r="J34" s="34">
        <v>1.8464</v>
      </c>
      <c r="K34" s="34">
        <v>2</v>
      </c>
      <c r="L34" s="34">
        <v>2</v>
      </c>
      <c r="M34" s="34">
        <v>2</v>
      </c>
      <c r="N34" s="34">
        <v>2</v>
      </c>
    </row>
    <row r="35" spans="1:14" s="31" customFormat="1" ht="78.75">
      <c r="A35" s="25"/>
      <c r="B35" s="26" t="s">
        <v>80</v>
      </c>
      <c r="C35" s="29" t="s">
        <v>81</v>
      </c>
      <c r="D35" s="29" t="s">
        <v>81</v>
      </c>
      <c r="E35" s="28" t="s">
        <v>82</v>
      </c>
      <c r="F35" s="29" t="s">
        <v>83</v>
      </c>
      <c r="G35" s="28"/>
      <c r="H35" s="34">
        <v>10407</v>
      </c>
      <c r="I35" s="34">
        <v>10407</v>
      </c>
      <c r="J35" s="34">
        <f>5625.595+499.985+53.7</f>
        <v>6179.28</v>
      </c>
      <c r="K35" s="41">
        <v>10605</v>
      </c>
      <c r="L35" s="34">
        <v>11135</v>
      </c>
      <c r="M35" s="34">
        <v>11692</v>
      </c>
      <c r="N35" s="34">
        <v>12277</v>
      </c>
    </row>
    <row r="36" spans="1:14" s="31" customFormat="1" ht="110.25">
      <c r="A36" s="25"/>
      <c r="B36" s="26" t="s">
        <v>80</v>
      </c>
      <c r="C36" s="29" t="s">
        <v>84</v>
      </c>
      <c r="D36" s="29" t="s">
        <v>84</v>
      </c>
      <c r="E36" s="28" t="s">
        <v>85</v>
      </c>
      <c r="F36" s="29" t="s">
        <v>26</v>
      </c>
      <c r="G36" s="28"/>
      <c r="H36" s="34">
        <v>5088</v>
      </c>
      <c r="I36" s="34">
        <v>5088</v>
      </c>
      <c r="J36" s="34">
        <v>3113.8066800000001</v>
      </c>
      <c r="K36" s="41">
        <v>4605</v>
      </c>
      <c r="L36" s="34">
        <v>4835</v>
      </c>
      <c r="M36" s="34">
        <v>5077</v>
      </c>
      <c r="N36" s="34">
        <v>5331</v>
      </c>
    </row>
    <row r="37" spans="1:14" s="31" customFormat="1" ht="78.75">
      <c r="A37" s="25"/>
      <c r="B37" s="26" t="s">
        <v>80</v>
      </c>
      <c r="C37" s="29" t="s">
        <v>86</v>
      </c>
      <c r="D37" s="29" t="s">
        <v>86</v>
      </c>
      <c r="E37" s="28" t="s">
        <v>87</v>
      </c>
      <c r="F37" s="29" t="s">
        <v>88</v>
      </c>
      <c r="G37" s="28"/>
      <c r="H37" s="34">
        <v>119059</v>
      </c>
      <c r="I37" s="34">
        <v>119059</v>
      </c>
      <c r="J37" s="34">
        <v>117959.80194999999</v>
      </c>
      <c r="K37" s="41">
        <f>162852+2031</f>
        <v>164883</v>
      </c>
      <c r="L37" s="34">
        <v>170994</v>
      </c>
      <c r="M37" s="34">
        <v>179544</v>
      </c>
      <c r="N37" s="34">
        <v>188521</v>
      </c>
    </row>
    <row r="38" spans="1:14" s="44" customFormat="1" ht="94.5">
      <c r="A38" s="42"/>
      <c r="B38" s="26" t="s">
        <v>80</v>
      </c>
      <c r="C38" s="27" t="s">
        <v>89</v>
      </c>
      <c r="D38" s="27" t="s">
        <v>89</v>
      </c>
      <c r="E38" s="28" t="s">
        <v>90</v>
      </c>
      <c r="F38" s="29" t="s">
        <v>91</v>
      </c>
      <c r="G38" s="43"/>
      <c r="H38" s="34">
        <v>18000</v>
      </c>
      <c r="I38" s="34">
        <v>18000</v>
      </c>
      <c r="J38" s="34">
        <v>23466.191330000001</v>
      </c>
      <c r="K38" s="41">
        <v>27000</v>
      </c>
      <c r="L38" s="34">
        <v>18000</v>
      </c>
      <c r="M38" s="34">
        <v>18000</v>
      </c>
      <c r="N38" s="34">
        <v>18000</v>
      </c>
    </row>
    <row r="39" spans="1:14" s="44" customFormat="1" ht="94.5">
      <c r="A39" s="42"/>
      <c r="B39" s="26" t="s">
        <v>80</v>
      </c>
      <c r="C39" s="27" t="s">
        <v>92</v>
      </c>
      <c r="D39" s="27" t="s">
        <v>92</v>
      </c>
      <c r="E39" s="28" t="s">
        <v>90</v>
      </c>
      <c r="F39" s="29" t="s">
        <v>93</v>
      </c>
      <c r="G39" s="43"/>
      <c r="H39" s="34">
        <v>1014</v>
      </c>
      <c r="I39" s="34">
        <v>1014</v>
      </c>
      <c r="J39" s="34">
        <v>456.25</v>
      </c>
      <c r="K39" s="34">
        <v>571</v>
      </c>
      <c r="L39" s="34">
        <v>524</v>
      </c>
      <c r="M39" s="34">
        <v>524</v>
      </c>
      <c r="N39" s="34">
        <v>524</v>
      </c>
    </row>
    <row r="40" spans="1:14" s="31" customFormat="1" ht="31.5">
      <c r="A40" s="25"/>
      <c r="B40" s="26" t="s">
        <v>80</v>
      </c>
      <c r="C40" s="29" t="s">
        <v>94</v>
      </c>
      <c r="D40" s="29" t="s">
        <v>94</v>
      </c>
      <c r="E40" s="28" t="s">
        <v>95</v>
      </c>
      <c r="F40" s="29" t="s">
        <v>83</v>
      </c>
      <c r="G40" s="28"/>
      <c r="H40" s="34">
        <v>5727</v>
      </c>
      <c r="I40" s="34">
        <v>5727</v>
      </c>
      <c r="J40" s="34">
        <f>5222.34492+1212.675</f>
        <v>6435.0199199999997</v>
      </c>
      <c r="K40" s="41">
        <v>8115</v>
      </c>
      <c r="L40" s="34">
        <v>7469</v>
      </c>
      <c r="M40" s="34">
        <v>7843</v>
      </c>
      <c r="N40" s="34">
        <v>8235</v>
      </c>
    </row>
    <row r="41" spans="1:14" s="31" customFormat="1" ht="110.25">
      <c r="A41" s="25"/>
      <c r="B41" s="26" t="s">
        <v>80</v>
      </c>
      <c r="C41" s="29" t="s">
        <v>96</v>
      </c>
      <c r="D41" s="29" t="s">
        <v>96</v>
      </c>
      <c r="E41" s="28" t="s">
        <v>97</v>
      </c>
      <c r="F41" s="29" t="s">
        <v>83</v>
      </c>
      <c r="G41" s="28"/>
      <c r="H41" s="34"/>
      <c r="I41" s="34"/>
      <c r="J41" s="34">
        <v>7834.125</v>
      </c>
      <c r="K41" s="41">
        <v>8692</v>
      </c>
      <c r="L41" s="41">
        <v>9129</v>
      </c>
      <c r="M41" s="41">
        <v>9585</v>
      </c>
      <c r="N41" s="41">
        <v>10064</v>
      </c>
    </row>
    <row r="42" spans="1:14" s="31" customFormat="1" ht="94.5">
      <c r="A42" s="25"/>
      <c r="B42" s="26" t="s">
        <v>80</v>
      </c>
      <c r="C42" s="29" t="s">
        <v>98</v>
      </c>
      <c r="D42" s="29" t="s">
        <v>98</v>
      </c>
      <c r="E42" s="28" t="s">
        <v>99</v>
      </c>
      <c r="F42" s="29" t="s">
        <v>100</v>
      </c>
      <c r="G42" s="28"/>
      <c r="H42" s="34">
        <v>16000</v>
      </c>
      <c r="I42" s="34">
        <v>16000</v>
      </c>
      <c r="J42" s="34">
        <v>15552.21783</v>
      </c>
      <c r="K42" s="34">
        <v>17000</v>
      </c>
      <c r="L42" s="34">
        <v>17000</v>
      </c>
      <c r="M42" s="34">
        <v>17000</v>
      </c>
      <c r="N42" s="34">
        <v>17000</v>
      </c>
    </row>
    <row r="43" spans="1:14" s="31" customFormat="1" ht="110.25">
      <c r="A43" s="25"/>
      <c r="B43" s="26" t="s">
        <v>80</v>
      </c>
      <c r="C43" s="29" t="s">
        <v>101</v>
      </c>
      <c r="D43" s="29" t="s">
        <v>101</v>
      </c>
      <c r="E43" s="28" t="s">
        <v>102</v>
      </c>
      <c r="F43" s="29" t="s">
        <v>103</v>
      </c>
      <c r="G43" s="28"/>
      <c r="H43" s="34">
        <v>6369</v>
      </c>
      <c r="I43" s="34">
        <v>6369</v>
      </c>
      <c r="J43" s="34">
        <v>4785.62201</v>
      </c>
      <c r="K43" s="34">
        <v>6175</v>
      </c>
      <c r="L43" s="34">
        <v>6071</v>
      </c>
      <c r="M43" s="34">
        <v>6071</v>
      </c>
      <c r="N43" s="34">
        <v>6071</v>
      </c>
    </row>
    <row r="44" spans="1:14" s="31" customFormat="1" ht="94.5">
      <c r="A44" s="25"/>
      <c r="B44" s="26" t="s">
        <v>80</v>
      </c>
      <c r="C44" s="29" t="s">
        <v>104</v>
      </c>
      <c r="D44" s="29" t="s">
        <v>104</v>
      </c>
      <c r="E44" s="28" t="s">
        <v>105</v>
      </c>
      <c r="F44" s="29" t="s">
        <v>106</v>
      </c>
      <c r="G44" s="28"/>
      <c r="H44" s="34">
        <v>270</v>
      </c>
      <c r="I44" s="34">
        <v>270</v>
      </c>
      <c r="J44" s="34">
        <v>185</v>
      </c>
      <c r="K44" s="34">
        <v>218</v>
      </c>
      <c r="L44" s="34">
        <v>329</v>
      </c>
      <c r="M44" s="34">
        <v>329</v>
      </c>
      <c r="N44" s="34">
        <v>329</v>
      </c>
    </row>
    <row r="45" spans="1:14" s="31" customFormat="1" ht="110.25">
      <c r="A45" s="25"/>
      <c r="B45" s="26" t="s">
        <v>80</v>
      </c>
      <c r="C45" s="29" t="s">
        <v>107</v>
      </c>
      <c r="D45" s="29" t="s">
        <v>107</v>
      </c>
      <c r="E45" s="28" t="s">
        <v>108</v>
      </c>
      <c r="F45" s="29" t="s">
        <v>106</v>
      </c>
      <c r="G45" s="28"/>
      <c r="H45" s="34">
        <v>150</v>
      </c>
      <c r="I45" s="34">
        <v>150</v>
      </c>
      <c r="J45" s="34">
        <v>191.3</v>
      </c>
      <c r="K45" s="34">
        <v>192</v>
      </c>
      <c r="L45" s="34">
        <v>187</v>
      </c>
      <c r="M45" s="34">
        <v>187</v>
      </c>
      <c r="N45" s="34">
        <v>187</v>
      </c>
    </row>
    <row r="46" spans="1:14" s="31" customFormat="1" ht="47.25">
      <c r="A46" s="25"/>
      <c r="B46" s="26" t="s">
        <v>80</v>
      </c>
      <c r="C46" s="29" t="s">
        <v>109</v>
      </c>
      <c r="D46" s="29" t="s">
        <v>109</v>
      </c>
      <c r="E46" s="28" t="s">
        <v>110</v>
      </c>
      <c r="F46" s="29" t="s">
        <v>106</v>
      </c>
      <c r="G46" s="28"/>
      <c r="H46" s="34">
        <v>560</v>
      </c>
      <c r="I46" s="34">
        <v>560</v>
      </c>
      <c r="J46" s="34">
        <v>472.59800000000001</v>
      </c>
      <c r="K46" s="34">
        <v>600</v>
      </c>
      <c r="L46" s="34">
        <v>887</v>
      </c>
      <c r="M46" s="34">
        <v>887</v>
      </c>
      <c r="N46" s="34">
        <v>887</v>
      </c>
    </row>
    <row r="47" spans="1:14" s="31" customFormat="1" ht="94.5">
      <c r="A47" s="25"/>
      <c r="B47" s="26" t="s">
        <v>80</v>
      </c>
      <c r="C47" s="29" t="s">
        <v>111</v>
      </c>
      <c r="D47" s="29" t="s">
        <v>111</v>
      </c>
      <c r="E47" s="28" t="s">
        <v>112</v>
      </c>
      <c r="F47" s="29" t="s">
        <v>93</v>
      </c>
      <c r="G47" s="28"/>
      <c r="H47" s="34">
        <v>1615</v>
      </c>
      <c r="I47" s="34">
        <v>1615</v>
      </c>
      <c r="J47" s="34">
        <v>1026.5</v>
      </c>
      <c r="K47" s="34">
        <v>1692</v>
      </c>
      <c r="L47" s="34">
        <v>3150</v>
      </c>
      <c r="M47" s="34">
        <v>3150</v>
      </c>
      <c r="N47" s="34">
        <v>3150</v>
      </c>
    </row>
    <row r="48" spans="1:14" s="31" customFormat="1" ht="94.5">
      <c r="A48" s="25"/>
      <c r="B48" s="26" t="s">
        <v>80</v>
      </c>
      <c r="C48" s="29" t="s">
        <v>113</v>
      </c>
      <c r="D48" s="29" t="s">
        <v>113</v>
      </c>
      <c r="E48" s="28" t="s">
        <v>114</v>
      </c>
      <c r="F48" s="29" t="s">
        <v>93</v>
      </c>
      <c r="G48" s="28"/>
      <c r="H48" s="34">
        <v>238</v>
      </c>
      <c r="I48" s="34">
        <v>238</v>
      </c>
      <c r="J48" s="34">
        <v>307.5</v>
      </c>
      <c r="K48" s="34">
        <v>312</v>
      </c>
      <c r="L48" s="34">
        <v>262</v>
      </c>
      <c r="M48" s="34">
        <v>262</v>
      </c>
      <c r="N48" s="34">
        <v>262</v>
      </c>
    </row>
    <row r="49" spans="1:14" s="31" customFormat="1" ht="78.75">
      <c r="A49" s="25"/>
      <c r="B49" s="26" t="s">
        <v>80</v>
      </c>
      <c r="C49" s="29" t="s">
        <v>115</v>
      </c>
      <c r="D49" s="29" t="s">
        <v>115</v>
      </c>
      <c r="E49" s="28" t="s">
        <v>116</v>
      </c>
      <c r="F49" s="29" t="s">
        <v>100</v>
      </c>
      <c r="G49" s="28"/>
      <c r="H49" s="34">
        <v>530</v>
      </c>
      <c r="I49" s="34">
        <v>530</v>
      </c>
      <c r="J49" s="34">
        <v>410</v>
      </c>
      <c r="K49" s="34">
        <v>530</v>
      </c>
      <c r="L49" s="34">
        <v>325</v>
      </c>
      <c r="M49" s="34">
        <v>325</v>
      </c>
      <c r="N49" s="34">
        <v>325</v>
      </c>
    </row>
    <row r="50" spans="1:14" s="31" customFormat="1" ht="141.75">
      <c r="A50" s="25"/>
      <c r="B50" s="26" t="s">
        <v>117</v>
      </c>
      <c r="C50" s="29" t="s">
        <v>118</v>
      </c>
      <c r="D50" s="29" t="s">
        <v>119</v>
      </c>
      <c r="E50" s="28" t="s">
        <v>120</v>
      </c>
      <c r="F50" s="29" t="s">
        <v>26</v>
      </c>
      <c r="G50" s="28"/>
      <c r="H50" s="34"/>
      <c r="I50" s="34"/>
      <c r="J50" s="34">
        <v>5.7166100000000002</v>
      </c>
      <c r="K50" s="45">
        <v>6</v>
      </c>
      <c r="L50" s="34">
        <v>5</v>
      </c>
      <c r="M50" s="34">
        <v>4</v>
      </c>
      <c r="N50" s="34">
        <v>3</v>
      </c>
    </row>
    <row r="51" spans="1:14" s="31" customFormat="1" ht="110.25">
      <c r="A51" s="25"/>
      <c r="B51" s="26" t="s">
        <v>117</v>
      </c>
      <c r="C51" s="27" t="s">
        <v>121</v>
      </c>
      <c r="D51" s="27" t="s">
        <v>121</v>
      </c>
      <c r="E51" s="28" t="s">
        <v>122</v>
      </c>
      <c r="F51" s="29" t="s">
        <v>123</v>
      </c>
      <c r="G51" s="28"/>
      <c r="H51" s="34">
        <v>15</v>
      </c>
      <c r="I51" s="34">
        <v>15</v>
      </c>
      <c r="J51" s="34">
        <v>0</v>
      </c>
      <c r="K51" s="45">
        <v>0</v>
      </c>
      <c r="L51" s="34">
        <v>0</v>
      </c>
      <c r="M51" s="34">
        <v>0</v>
      </c>
      <c r="N51" s="34">
        <v>0</v>
      </c>
    </row>
    <row r="52" spans="1:14" s="31" customFormat="1" ht="110.25">
      <c r="A52" s="25"/>
      <c r="B52" s="26" t="s">
        <v>124</v>
      </c>
      <c r="C52" s="27" t="s">
        <v>125</v>
      </c>
      <c r="D52" s="27" t="s">
        <v>125</v>
      </c>
      <c r="E52" s="28" t="s">
        <v>126</v>
      </c>
      <c r="F52" s="29" t="s">
        <v>127</v>
      </c>
      <c r="G52" s="28"/>
      <c r="H52" s="34">
        <v>2000</v>
      </c>
      <c r="I52" s="34">
        <v>2000</v>
      </c>
      <c r="J52" s="34">
        <v>6817.85448</v>
      </c>
      <c r="K52" s="34">
        <v>15995</v>
      </c>
      <c r="L52" s="34">
        <v>2000</v>
      </c>
      <c r="M52" s="34">
        <v>2000</v>
      </c>
      <c r="N52" s="34">
        <v>2000</v>
      </c>
    </row>
    <row r="53" spans="1:14" s="31" customFormat="1" ht="110.25">
      <c r="A53" s="25"/>
      <c r="B53" s="26" t="s">
        <v>124</v>
      </c>
      <c r="C53" s="27" t="s">
        <v>128</v>
      </c>
      <c r="D53" s="27" t="s">
        <v>128</v>
      </c>
      <c r="E53" s="28" t="s">
        <v>129</v>
      </c>
      <c r="F53" s="29" t="s">
        <v>130</v>
      </c>
      <c r="G53" s="28"/>
      <c r="H53" s="34">
        <f>1951</f>
        <v>1951</v>
      </c>
      <c r="I53" s="34">
        <f>1951</f>
        <v>1951</v>
      </c>
      <c r="J53" s="34">
        <v>592.61382000000003</v>
      </c>
      <c r="K53" s="34">
        <v>2052</v>
      </c>
      <c r="L53" s="34">
        <v>1686</v>
      </c>
      <c r="M53" s="34">
        <v>1686</v>
      </c>
      <c r="N53" s="34">
        <v>1686</v>
      </c>
    </row>
    <row r="54" spans="1:14" s="31" customFormat="1" ht="110.25">
      <c r="A54" s="25"/>
      <c r="B54" s="26" t="s">
        <v>124</v>
      </c>
      <c r="C54" s="27" t="s">
        <v>131</v>
      </c>
      <c r="D54" s="27" t="s">
        <v>131</v>
      </c>
      <c r="E54" s="28" t="s">
        <v>132</v>
      </c>
      <c r="F54" s="29" t="s">
        <v>133</v>
      </c>
      <c r="G54" s="28"/>
      <c r="H54" s="34">
        <v>1109</v>
      </c>
      <c r="I54" s="34">
        <v>1109</v>
      </c>
      <c r="J54" s="34">
        <v>420.13436000000002</v>
      </c>
      <c r="K54" s="34">
        <v>828</v>
      </c>
      <c r="L54" s="34">
        <f>783</f>
        <v>783</v>
      </c>
      <c r="M54" s="34">
        <f>724</f>
        <v>724</v>
      </c>
      <c r="N54" s="34">
        <f>660</f>
        <v>660</v>
      </c>
    </row>
    <row r="55" spans="1:14" s="31" customFormat="1" ht="110.25">
      <c r="A55" s="25"/>
      <c r="B55" s="26" t="s">
        <v>124</v>
      </c>
      <c r="C55" s="27" t="s">
        <v>134</v>
      </c>
      <c r="D55" s="27" t="s">
        <v>134</v>
      </c>
      <c r="E55" s="28" t="s">
        <v>135</v>
      </c>
      <c r="F55" s="29" t="s">
        <v>127</v>
      </c>
      <c r="G55" s="28"/>
      <c r="H55" s="34">
        <v>11100</v>
      </c>
      <c r="I55" s="34">
        <v>11100</v>
      </c>
      <c r="J55" s="34">
        <v>11613.02766</v>
      </c>
      <c r="K55" s="34">
        <v>15418</v>
      </c>
      <c r="L55" s="34">
        <v>5500</v>
      </c>
      <c r="M55" s="34">
        <v>5500</v>
      </c>
      <c r="N55" s="34">
        <v>5500</v>
      </c>
    </row>
    <row r="56" spans="1:14" s="31" customFormat="1" ht="110.25">
      <c r="A56" s="25"/>
      <c r="B56" s="26" t="s">
        <v>124</v>
      </c>
      <c r="C56" s="27" t="s">
        <v>136</v>
      </c>
      <c r="D56" s="27" t="s">
        <v>136</v>
      </c>
      <c r="E56" s="28" t="s">
        <v>137</v>
      </c>
      <c r="F56" s="29" t="s">
        <v>127</v>
      </c>
      <c r="G56" s="28"/>
      <c r="H56" s="34">
        <v>5000</v>
      </c>
      <c r="I56" s="34">
        <v>5000</v>
      </c>
      <c r="J56" s="34">
        <v>2637.02702</v>
      </c>
      <c r="K56" s="34">
        <v>3136</v>
      </c>
      <c r="L56" s="34">
        <v>2450</v>
      </c>
      <c r="M56" s="34">
        <v>2450</v>
      </c>
      <c r="N56" s="34">
        <v>2450</v>
      </c>
    </row>
    <row r="57" spans="1:14" s="31" customFormat="1" ht="110.25">
      <c r="A57" s="25"/>
      <c r="B57" s="26" t="s">
        <v>124</v>
      </c>
      <c r="C57" s="27" t="s">
        <v>138</v>
      </c>
      <c r="D57" s="27" t="s">
        <v>138</v>
      </c>
      <c r="E57" s="28" t="s">
        <v>139</v>
      </c>
      <c r="F57" s="29" t="s">
        <v>127</v>
      </c>
      <c r="G57" s="28"/>
      <c r="H57" s="34">
        <v>950</v>
      </c>
      <c r="I57" s="34">
        <v>950</v>
      </c>
      <c r="J57" s="34">
        <v>911.02183000000002</v>
      </c>
      <c r="K57" s="34">
        <v>1156</v>
      </c>
      <c r="L57" s="34">
        <v>800</v>
      </c>
      <c r="M57" s="34">
        <v>800</v>
      </c>
      <c r="N57" s="34">
        <v>800</v>
      </c>
    </row>
    <row r="58" spans="1:14" s="31" customFormat="1" ht="157.5">
      <c r="A58" s="25"/>
      <c r="B58" s="26" t="s">
        <v>124</v>
      </c>
      <c r="C58" s="27" t="s">
        <v>140</v>
      </c>
      <c r="D58" s="27" t="s">
        <v>140</v>
      </c>
      <c r="E58" s="28" t="s">
        <v>141</v>
      </c>
      <c r="F58" s="29" t="s">
        <v>103</v>
      </c>
      <c r="G58" s="28"/>
      <c r="H58" s="34"/>
      <c r="I58" s="34"/>
      <c r="J58" s="34">
        <v>0.64185999999999999</v>
      </c>
      <c r="K58" s="34">
        <v>9</v>
      </c>
      <c r="L58" s="34">
        <v>9</v>
      </c>
      <c r="M58" s="34">
        <v>9</v>
      </c>
      <c r="N58" s="34">
        <v>9</v>
      </c>
    </row>
    <row r="59" spans="1:14" s="31" customFormat="1" ht="110.25">
      <c r="A59" s="25"/>
      <c r="B59" s="26" t="s">
        <v>124</v>
      </c>
      <c r="C59" s="27" t="s">
        <v>142</v>
      </c>
      <c r="D59" s="27" t="s">
        <v>142</v>
      </c>
      <c r="E59" s="28" t="s">
        <v>143</v>
      </c>
      <c r="F59" s="29" t="s">
        <v>127</v>
      </c>
      <c r="G59" s="28"/>
      <c r="H59" s="34">
        <v>840</v>
      </c>
      <c r="I59" s="34">
        <v>840</v>
      </c>
      <c r="J59" s="34">
        <v>3172.3719999999998</v>
      </c>
      <c r="K59" s="34">
        <v>5778</v>
      </c>
      <c r="L59" s="34">
        <v>550</v>
      </c>
      <c r="M59" s="34">
        <v>490</v>
      </c>
      <c r="N59" s="34">
        <v>430</v>
      </c>
    </row>
    <row r="60" spans="1:14" s="31" customFormat="1" ht="110.25">
      <c r="A60" s="25"/>
      <c r="B60" s="26" t="s">
        <v>124</v>
      </c>
      <c r="C60" s="27" t="s">
        <v>144</v>
      </c>
      <c r="D60" s="27" t="s">
        <v>144</v>
      </c>
      <c r="E60" s="28" t="s">
        <v>145</v>
      </c>
      <c r="F60" s="29" t="s">
        <v>103</v>
      </c>
      <c r="G60" s="28"/>
      <c r="H60" s="34"/>
      <c r="I60" s="34"/>
      <c r="J60" s="34">
        <v>1</v>
      </c>
      <c r="K60" s="34">
        <v>1</v>
      </c>
      <c r="L60" s="46">
        <v>1</v>
      </c>
      <c r="M60" s="46">
        <v>1</v>
      </c>
      <c r="N60" s="46">
        <v>1</v>
      </c>
    </row>
    <row r="61" spans="1:14" s="31" customFormat="1" ht="63">
      <c r="A61" s="25"/>
      <c r="B61" s="26" t="s">
        <v>146</v>
      </c>
      <c r="C61" s="27" t="s">
        <v>147</v>
      </c>
      <c r="D61" s="27" t="s">
        <v>147</v>
      </c>
      <c r="E61" s="28" t="s">
        <v>148</v>
      </c>
      <c r="F61" s="29" t="s">
        <v>149</v>
      </c>
      <c r="G61" s="28"/>
      <c r="H61" s="34">
        <v>3048</v>
      </c>
      <c r="I61" s="34">
        <v>3048</v>
      </c>
      <c r="J61" s="34">
        <f>3312.11237+0.07051</f>
        <v>3312.1828799999998</v>
      </c>
      <c r="K61" s="34">
        <v>3323</v>
      </c>
      <c r="L61" s="34">
        <v>3144</v>
      </c>
      <c r="M61" s="34">
        <v>3674</v>
      </c>
      <c r="N61" s="34">
        <v>4052</v>
      </c>
    </row>
    <row r="62" spans="1:14" s="31" customFormat="1" ht="63">
      <c r="A62" s="25"/>
      <c r="B62" s="26" t="s">
        <v>146</v>
      </c>
      <c r="C62" s="27" t="s">
        <v>150</v>
      </c>
      <c r="D62" s="27" t="s">
        <v>150</v>
      </c>
      <c r="E62" s="28" t="s">
        <v>151</v>
      </c>
      <c r="F62" s="29" t="s">
        <v>149</v>
      </c>
      <c r="G62" s="28"/>
      <c r="H62" s="34">
        <v>4781</v>
      </c>
      <c r="I62" s="34">
        <v>4781</v>
      </c>
      <c r="J62" s="34">
        <v>3574.56059</v>
      </c>
      <c r="K62" s="34">
        <f>3324+400</f>
        <v>3724</v>
      </c>
      <c r="L62" s="34">
        <v>1904</v>
      </c>
      <c r="M62" s="34">
        <v>2223</v>
      </c>
      <c r="N62" s="34">
        <v>2452</v>
      </c>
    </row>
    <row r="63" spans="1:14" s="31" customFormat="1" ht="63">
      <c r="A63" s="25"/>
      <c r="B63" s="26" t="s">
        <v>146</v>
      </c>
      <c r="C63" s="27" t="s">
        <v>152</v>
      </c>
      <c r="D63" s="27" t="s">
        <v>152</v>
      </c>
      <c r="E63" s="28" t="s">
        <v>153</v>
      </c>
      <c r="F63" s="29" t="s">
        <v>149</v>
      </c>
      <c r="G63" s="28"/>
      <c r="H63" s="34">
        <v>14505</v>
      </c>
      <c r="I63" s="34">
        <v>14505</v>
      </c>
      <c r="J63" s="34">
        <f>8515.51381+6.44007</f>
        <v>8521.9538800000009</v>
      </c>
      <c r="K63" s="34">
        <f>8515+1000</f>
        <v>9515</v>
      </c>
      <c r="L63" s="34">
        <v>8480</v>
      </c>
      <c r="M63" s="34">
        <v>9917</v>
      </c>
      <c r="N63" s="34">
        <v>10957</v>
      </c>
    </row>
    <row r="64" spans="1:14" s="31" customFormat="1" ht="63">
      <c r="A64" s="25"/>
      <c r="B64" s="26" t="s">
        <v>146</v>
      </c>
      <c r="C64" s="27" t="s">
        <v>154</v>
      </c>
      <c r="D64" s="27" t="s">
        <v>154</v>
      </c>
      <c r="E64" s="28" t="s">
        <v>155</v>
      </c>
      <c r="F64" s="29" t="s">
        <v>149</v>
      </c>
      <c r="G64" s="28"/>
      <c r="H64" s="34"/>
      <c r="I64" s="34"/>
      <c r="J64" s="34">
        <v>174.81820999999999</v>
      </c>
      <c r="K64" s="34">
        <f>156+52</f>
        <v>208</v>
      </c>
      <c r="L64" s="34">
        <v>962</v>
      </c>
      <c r="M64" s="34">
        <v>1121</v>
      </c>
      <c r="N64" s="34">
        <v>1229</v>
      </c>
    </row>
    <row r="65" spans="1:14" s="31" customFormat="1" ht="63">
      <c r="A65" s="25"/>
      <c r="B65" s="26" t="s">
        <v>146</v>
      </c>
      <c r="C65" s="27" t="s">
        <v>156</v>
      </c>
      <c r="D65" s="27" t="s">
        <v>156</v>
      </c>
      <c r="E65" s="28" t="s">
        <v>157</v>
      </c>
      <c r="F65" s="29" t="s">
        <v>149</v>
      </c>
      <c r="G65" s="28"/>
      <c r="H65" s="34">
        <v>552</v>
      </c>
      <c r="I65" s="34">
        <v>552</v>
      </c>
      <c r="J65" s="34">
        <v>68.823059999999998</v>
      </c>
      <c r="K65" s="34">
        <v>116</v>
      </c>
      <c r="L65" s="34">
        <v>100</v>
      </c>
      <c r="M65" s="34">
        <v>112</v>
      </c>
      <c r="N65" s="34">
        <v>113</v>
      </c>
    </row>
    <row r="66" spans="1:14" s="31" customFormat="1" ht="78.75">
      <c r="A66" s="25"/>
      <c r="B66" s="26" t="s">
        <v>146</v>
      </c>
      <c r="C66" s="29" t="s">
        <v>158</v>
      </c>
      <c r="D66" s="29" t="s">
        <v>158</v>
      </c>
      <c r="E66" s="28" t="s">
        <v>159</v>
      </c>
      <c r="F66" s="29" t="s">
        <v>106</v>
      </c>
      <c r="G66" s="28"/>
      <c r="H66" s="34">
        <v>3300</v>
      </c>
      <c r="I66" s="34">
        <v>3300</v>
      </c>
      <c r="J66" s="34">
        <v>181.44399999999999</v>
      </c>
      <c r="K66" s="34">
        <v>3325</v>
      </c>
      <c r="L66" s="34">
        <v>3458</v>
      </c>
      <c r="M66" s="34">
        <v>3458</v>
      </c>
      <c r="N66" s="34">
        <v>3458</v>
      </c>
    </row>
    <row r="67" spans="1:14" s="31" customFormat="1" ht="63">
      <c r="A67" s="25"/>
      <c r="B67" s="26" t="s">
        <v>146</v>
      </c>
      <c r="C67" s="27" t="s">
        <v>160</v>
      </c>
      <c r="D67" s="27" t="s">
        <v>160</v>
      </c>
      <c r="E67" s="28" t="s">
        <v>161</v>
      </c>
      <c r="F67" s="29" t="s">
        <v>26</v>
      </c>
      <c r="G67" s="28"/>
      <c r="H67" s="34"/>
      <c r="I67" s="34"/>
      <c r="J67" s="34">
        <v>2530.5042199999998</v>
      </c>
      <c r="K67" s="34">
        <v>3553</v>
      </c>
      <c r="L67" s="34">
        <v>3763</v>
      </c>
      <c r="M67" s="34">
        <v>3917</v>
      </c>
      <c r="N67" s="34">
        <v>4074</v>
      </c>
    </row>
    <row r="68" spans="1:14" s="31" customFormat="1" ht="78.75">
      <c r="A68" s="25"/>
      <c r="B68" s="26" t="s">
        <v>146</v>
      </c>
      <c r="C68" s="27" t="s">
        <v>162</v>
      </c>
      <c r="D68" s="27" t="s">
        <v>162</v>
      </c>
      <c r="E68" s="28" t="s">
        <v>163</v>
      </c>
      <c r="F68" s="29" t="s">
        <v>106</v>
      </c>
      <c r="G68" s="28"/>
      <c r="H68" s="34">
        <v>700</v>
      </c>
      <c r="I68" s="34">
        <v>700</v>
      </c>
      <c r="J68" s="34">
        <v>250.17841000000001</v>
      </c>
      <c r="K68" s="34">
        <v>721</v>
      </c>
      <c r="L68" s="34">
        <v>721</v>
      </c>
      <c r="M68" s="34">
        <v>721</v>
      </c>
      <c r="N68" s="34">
        <v>721</v>
      </c>
    </row>
    <row r="69" spans="1:14" s="31" customFormat="1" ht="63">
      <c r="A69" s="25"/>
      <c r="B69" s="26" t="s">
        <v>146</v>
      </c>
      <c r="C69" s="27" t="s">
        <v>164</v>
      </c>
      <c r="D69" s="27" t="s">
        <v>164</v>
      </c>
      <c r="E69" s="28" t="s">
        <v>165</v>
      </c>
      <c r="F69" s="29" t="s">
        <v>106</v>
      </c>
      <c r="G69" s="28"/>
      <c r="H69" s="34">
        <v>210</v>
      </c>
      <c r="I69" s="34">
        <v>210</v>
      </c>
      <c r="J69" s="34">
        <v>37.323999999999998</v>
      </c>
      <c r="K69" s="34">
        <v>164</v>
      </c>
      <c r="L69" s="34">
        <v>164</v>
      </c>
      <c r="M69" s="34">
        <v>164</v>
      </c>
      <c r="N69" s="34">
        <v>164</v>
      </c>
    </row>
    <row r="70" spans="1:14" s="31" customFormat="1" ht="63">
      <c r="A70" s="25"/>
      <c r="B70" s="26" t="s">
        <v>146</v>
      </c>
      <c r="C70" s="29" t="s">
        <v>166</v>
      </c>
      <c r="D70" s="29" t="s">
        <v>166</v>
      </c>
      <c r="E70" s="28" t="s">
        <v>167</v>
      </c>
      <c r="F70" s="29" t="s">
        <v>106</v>
      </c>
      <c r="G70" s="28"/>
      <c r="H70" s="34">
        <v>27935</v>
      </c>
      <c r="I70" s="34">
        <v>27935</v>
      </c>
      <c r="J70" s="34">
        <v>21196.71789</v>
      </c>
      <c r="K70" s="34">
        <v>27935</v>
      </c>
      <c r="L70" s="34">
        <v>29701</v>
      </c>
      <c r="M70" s="34">
        <v>29701</v>
      </c>
      <c r="N70" s="34">
        <v>29701</v>
      </c>
    </row>
    <row r="71" spans="1:14" s="31" customFormat="1" ht="63">
      <c r="A71" s="25"/>
      <c r="B71" s="26" t="s">
        <v>146</v>
      </c>
      <c r="C71" s="29" t="s">
        <v>168</v>
      </c>
      <c r="D71" s="29" t="s">
        <v>168</v>
      </c>
      <c r="E71" s="28" t="s">
        <v>169</v>
      </c>
      <c r="F71" s="29" t="s">
        <v>106</v>
      </c>
      <c r="G71" s="28"/>
      <c r="H71" s="34">
        <v>43785</v>
      </c>
      <c r="I71" s="34">
        <v>43785</v>
      </c>
      <c r="J71" s="34">
        <v>33369.11462</v>
      </c>
      <c r="K71" s="34">
        <v>43785</v>
      </c>
      <c r="L71" s="34">
        <v>44858</v>
      </c>
      <c r="M71" s="34">
        <v>44858</v>
      </c>
      <c r="N71" s="34">
        <v>44858</v>
      </c>
    </row>
    <row r="72" spans="1:14" s="31" customFormat="1" ht="63">
      <c r="A72" s="25"/>
      <c r="B72" s="26" t="s">
        <v>146</v>
      </c>
      <c r="C72" s="29" t="s">
        <v>170</v>
      </c>
      <c r="D72" s="29" t="s">
        <v>170</v>
      </c>
      <c r="E72" s="28" t="s">
        <v>171</v>
      </c>
      <c r="F72" s="29" t="s">
        <v>106</v>
      </c>
      <c r="G72" s="28"/>
      <c r="H72" s="34">
        <v>48250</v>
      </c>
      <c r="I72" s="34">
        <v>48250</v>
      </c>
      <c r="J72" s="34">
        <v>42074.025549999998</v>
      </c>
      <c r="K72" s="34">
        <v>48250</v>
      </c>
      <c r="L72" s="34">
        <v>53855</v>
      </c>
      <c r="M72" s="34">
        <v>53855</v>
      </c>
      <c r="N72" s="34">
        <v>53855</v>
      </c>
    </row>
    <row r="73" spans="1:14" s="31" customFormat="1" ht="78.75">
      <c r="A73" s="25"/>
      <c r="B73" s="26" t="s">
        <v>172</v>
      </c>
      <c r="C73" s="27" t="s">
        <v>173</v>
      </c>
      <c r="D73" s="27" t="s">
        <v>173</v>
      </c>
      <c r="E73" s="28" t="s">
        <v>174</v>
      </c>
      <c r="F73" s="29" t="s">
        <v>26</v>
      </c>
      <c r="G73" s="28"/>
      <c r="H73" s="34"/>
      <c r="I73" s="34"/>
      <c r="J73" s="34">
        <v>13.904999999999999</v>
      </c>
      <c r="K73" s="34">
        <v>18</v>
      </c>
      <c r="L73" s="34">
        <v>19</v>
      </c>
      <c r="M73" s="34">
        <v>20</v>
      </c>
      <c r="N73" s="34">
        <v>21</v>
      </c>
    </row>
    <row r="74" spans="1:14" s="31" customFormat="1" ht="110.25">
      <c r="A74" s="25"/>
      <c r="B74" s="26" t="s">
        <v>172</v>
      </c>
      <c r="C74" s="29" t="s">
        <v>175</v>
      </c>
      <c r="D74" s="29" t="s">
        <v>175</v>
      </c>
      <c r="E74" s="28" t="s">
        <v>176</v>
      </c>
      <c r="F74" s="29" t="s">
        <v>106</v>
      </c>
      <c r="G74" s="28"/>
      <c r="H74" s="34">
        <v>98</v>
      </c>
      <c r="I74" s="34">
        <v>98</v>
      </c>
      <c r="J74" s="34">
        <v>241.35</v>
      </c>
      <c r="K74" s="34">
        <v>242</v>
      </c>
      <c r="L74" s="34">
        <v>89</v>
      </c>
      <c r="M74" s="34">
        <v>89</v>
      </c>
      <c r="N74" s="34">
        <v>89</v>
      </c>
    </row>
    <row r="75" spans="1:14" s="31" customFormat="1" ht="78.75">
      <c r="A75" s="25"/>
      <c r="B75" s="26" t="s">
        <v>172</v>
      </c>
      <c r="C75" s="29" t="s">
        <v>177</v>
      </c>
      <c r="D75" s="29" t="s">
        <v>177</v>
      </c>
      <c r="E75" s="28" t="s">
        <v>178</v>
      </c>
      <c r="F75" s="47" t="s">
        <v>179</v>
      </c>
      <c r="G75" s="28"/>
      <c r="H75" s="34">
        <v>11</v>
      </c>
      <c r="I75" s="34">
        <v>11</v>
      </c>
      <c r="J75" s="34">
        <v>21.6</v>
      </c>
      <c r="K75" s="34">
        <v>22</v>
      </c>
      <c r="L75" s="34">
        <v>16</v>
      </c>
      <c r="M75" s="34">
        <v>16</v>
      </c>
      <c r="N75" s="34">
        <v>16</v>
      </c>
    </row>
    <row r="76" spans="1:14" s="31" customFormat="1" ht="78.75">
      <c r="A76" s="25"/>
      <c r="B76" s="26" t="s">
        <v>172</v>
      </c>
      <c r="C76" s="29" t="s">
        <v>180</v>
      </c>
      <c r="D76" s="29" t="s">
        <v>180</v>
      </c>
      <c r="E76" s="28" t="s">
        <v>178</v>
      </c>
      <c r="F76" s="29" t="s">
        <v>106</v>
      </c>
      <c r="G76" s="28"/>
      <c r="H76" s="34">
        <v>10775</v>
      </c>
      <c r="I76" s="34">
        <v>10775</v>
      </c>
      <c r="J76" s="34">
        <v>7367.2331100000001</v>
      </c>
      <c r="K76" s="34">
        <v>10775</v>
      </c>
      <c r="L76" s="34">
        <v>10389</v>
      </c>
      <c r="M76" s="34">
        <v>10389</v>
      </c>
      <c r="N76" s="34">
        <v>10389</v>
      </c>
    </row>
    <row r="77" spans="1:14" s="31" customFormat="1" ht="78.75">
      <c r="A77" s="25"/>
      <c r="B77" s="26" t="s">
        <v>172</v>
      </c>
      <c r="C77" s="27" t="s">
        <v>181</v>
      </c>
      <c r="D77" s="27" t="s">
        <v>181</v>
      </c>
      <c r="E77" s="28" t="s">
        <v>178</v>
      </c>
      <c r="F77" s="29" t="s">
        <v>182</v>
      </c>
      <c r="G77" s="28"/>
      <c r="H77" s="34">
        <v>2743</v>
      </c>
      <c r="I77" s="34">
        <v>2743</v>
      </c>
      <c r="J77" s="34">
        <v>2373.8920699999999</v>
      </c>
      <c r="K77" s="34">
        <v>2743</v>
      </c>
      <c r="L77" s="34">
        <v>3152</v>
      </c>
      <c r="M77" s="34">
        <v>3152</v>
      </c>
      <c r="N77" s="34">
        <v>3152</v>
      </c>
    </row>
    <row r="78" spans="1:14" s="31" customFormat="1" ht="78.75">
      <c r="A78" s="25"/>
      <c r="B78" s="26" t="s">
        <v>172</v>
      </c>
      <c r="C78" s="27" t="s">
        <v>183</v>
      </c>
      <c r="D78" s="27" t="s">
        <v>183</v>
      </c>
      <c r="E78" s="28" t="s">
        <v>178</v>
      </c>
      <c r="F78" s="29" t="s">
        <v>184</v>
      </c>
      <c r="G78" s="28"/>
      <c r="H78" s="34">
        <v>5500</v>
      </c>
      <c r="I78" s="34">
        <v>5500</v>
      </c>
      <c r="J78" s="34">
        <v>5487.4164000000001</v>
      </c>
      <c r="K78" s="34">
        <v>5500</v>
      </c>
      <c r="L78" s="34">
        <v>5500</v>
      </c>
      <c r="M78" s="34">
        <v>5500</v>
      </c>
      <c r="N78" s="34">
        <v>5500</v>
      </c>
    </row>
    <row r="79" spans="1:14" s="31" customFormat="1" ht="78.75">
      <c r="A79" s="25"/>
      <c r="B79" s="26" t="s">
        <v>172</v>
      </c>
      <c r="C79" s="27" t="s">
        <v>185</v>
      </c>
      <c r="D79" s="27" t="s">
        <v>185</v>
      </c>
      <c r="E79" s="28" t="s">
        <v>178</v>
      </c>
      <c r="F79" s="29" t="s">
        <v>93</v>
      </c>
      <c r="G79" s="28"/>
      <c r="H79" s="34"/>
      <c r="I79" s="34"/>
      <c r="J79" s="34">
        <v>32.50705</v>
      </c>
      <c r="K79" s="34">
        <v>37</v>
      </c>
      <c r="L79" s="34">
        <v>2</v>
      </c>
      <c r="M79" s="34">
        <v>2</v>
      </c>
      <c r="N79" s="34">
        <v>2</v>
      </c>
    </row>
    <row r="80" spans="1:14" s="31" customFormat="1" ht="78.75">
      <c r="A80" s="25"/>
      <c r="B80" s="26" t="s">
        <v>172</v>
      </c>
      <c r="C80" s="27" t="s">
        <v>186</v>
      </c>
      <c r="D80" s="27" t="s">
        <v>186</v>
      </c>
      <c r="E80" s="28" t="s">
        <v>187</v>
      </c>
      <c r="F80" s="29" t="s">
        <v>127</v>
      </c>
      <c r="G80" s="28"/>
      <c r="H80" s="34">
        <v>45</v>
      </c>
      <c r="I80" s="34">
        <v>45</v>
      </c>
      <c r="J80" s="34">
        <v>37.194119999999998</v>
      </c>
      <c r="K80" s="34">
        <v>45</v>
      </c>
      <c r="L80" s="34">
        <v>45</v>
      </c>
      <c r="M80" s="34">
        <v>45</v>
      </c>
      <c r="N80" s="34">
        <v>45</v>
      </c>
    </row>
    <row r="81" spans="1:14" s="31" customFormat="1" ht="78.75">
      <c r="A81" s="25"/>
      <c r="B81" s="26" t="s">
        <v>172</v>
      </c>
      <c r="C81" s="27" t="s">
        <v>188</v>
      </c>
      <c r="D81" s="27" t="s">
        <v>188</v>
      </c>
      <c r="E81" s="28" t="s">
        <v>189</v>
      </c>
      <c r="F81" s="29" t="s">
        <v>103</v>
      </c>
      <c r="G81" s="28"/>
      <c r="H81" s="34">
        <v>1999</v>
      </c>
      <c r="I81" s="34">
        <f>1999-811</f>
        <v>1188</v>
      </c>
      <c r="J81" s="34">
        <v>485.11254000000002</v>
      </c>
      <c r="K81" s="34">
        <v>873</v>
      </c>
      <c r="L81" s="34">
        <v>611</v>
      </c>
      <c r="M81" s="34">
        <v>611</v>
      </c>
      <c r="N81" s="34">
        <v>611</v>
      </c>
    </row>
    <row r="82" spans="1:14" s="31" customFormat="1" ht="78.75">
      <c r="A82" s="25"/>
      <c r="B82" s="26" t="s">
        <v>172</v>
      </c>
      <c r="C82" s="27" t="s">
        <v>190</v>
      </c>
      <c r="D82" s="27" t="s">
        <v>190</v>
      </c>
      <c r="E82" s="28" t="s">
        <v>189</v>
      </c>
      <c r="F82" s="29" t="s">
        <v>100</v>
      </c>
      <c r="G82" s="28"/>
      <c r="H82" s="34">
        <v>15</v>
      </c>
      <c r="I82" s="34">
        <v>15</v>
      </c>
      <c r="J82" s="34">
        <v>523.24027999999998</v>
      </c>
      <c r="K82" s="34">
        <v>550</v>
      </c>
      <c r="L82" s="34"/>
      <c r="M82" s="34"/>
      <c r="N82" s="34"/>
    </row>
    <row r="83" spans="1:14" s="31" customFormat="1" ht="78.75">
      <c r="A83" s="25"/>
      <c r="B83" s="26" t="s">
        <v>172</v>
      </c>
      <c r="C83" s="27" t="s">
        <v>191</v>
      </c>
      <c r="D83" s="27" t="s">
        <v>191</v>
      </c>
      <c r="E83" s="28" t="s">
        <v>189</v>
      </c>
      <c r="F83" s="29" t="s">
        <v>106</v>
      </c>
      <c r="G83" s="28"/>
      <c r="H83" s="34">
        <v>40</v>
      </c>
      <c r="I83" s="34">
        <v>40</v>
      </c>
      <c r="J83" s="34">
        <v>-57.328989999999997</v>
      </c>
      <c r="K83" s="34">
        <v>0</v>
      </c>
      <c r="L83" s="34"/>
      <c r="M83" s="34"/>
      <c r="N83" s="34"/>
    </row>
    <row r="84" spans="1:14" s="31" customFormat="1" ht="78.75">
      <c r="A84" s="25"/>
      <c r="B84" s="26" t="s">
        <v>172</v>
      </c>
      <c r="C84" s="27" t="s">
        <v>192</v>
      </c>
      <c r="D84" s="27" t="s">
        <v>192</v>
      </c>
      <c r="E84" s="28" t="s">
        <v>189</v>
      </c>
      <c r="F84" s="29" t="s">
        <v>193</v>
      </c>
      <c r="G84" s="28"/>
      <c r="H84" s="34">
        <v>70</v>
      </c>
      <c r="I84" s="34">
        <v>70</v>
      </c>
      <c r="J84" s="34">
        <v>112.03551</v>
      </c>
      <c r="K84" s="34">
        <v>224</v>
      </c>
      <c r="L84" s="34">
        <v>189</v>
      </c>
      <c r="M84" s="34">
        <v>236</v>
      </c>
      <c r="N84" s="34">
        <v>216</v>
      </c>
    </row>
    <row r="85" spans="1:14" s="44" customFormat="1" ht="78.75">
      <c r="A85" s="42"/>
      <c r="B85" s="26" t="s">
        <v>172</v>
      </c>
      <c r="C85" s="27" t="s">
        <v>194</v>
      </c>
      <c r="D85" s="27" t="s">
        <v>194</v>
      </c>
      <c r="E85" s="28" t="s">
        <v>189</v>
      </c>
      <c r="F85" s="48" t="s">
        <v>3</v>
      </c>
      <c r="G85" s="43"/>
      <c r="H85" s="34">
        <v>57</v>
      </c>
      <c r="I85" s="34">
        <v>57</v>
      </c>
      <c r="J85" s="34">
        <v>406.37448999999998</v>
      </c>
      <c r="K85" s="34">
        <v>452</v>
      </c>
      <c r="L85" s="34">
        <v>57</v>
      </c>
      <c r="M85" s="34">
        <v>57</v>
      </c>
      <c r="N85" s="34">
        <v>57</v>
      </c>
    </row>
    <row r="86" spans="1:14" s="31" customFormat="1" ht="126">
      <c r="A86" s="25"/>
      <c r="B86" s="26" t="s">
        <v>195</v>
      </c>
      <c r="C86" s="27" t="s">
        <v>196</v>
      </c>
      <c r="D86" s="27" t="s">
        <v>196</v>
      </c>
      <c r="E86" s="28" t="s">
        <v>197</v>
      </c>
      <c r="F86" s="29" t="s">
        <v>127</v>
      </c>
      <c r="G86" s="28"/>
      <c r="H86" s="34">
        <v>2095</v>
      </c>
      <c r="I86" s="34">
        <f>2095+12050</f>
        <v>14145</v>
      </c>
      <c r="J86" s="34">
        <v>1707.3169700000001</v>
      </c>
      <c r="K86" s="34">
        <f>2164+8858</f>
        <v>11022</v>
      </c>
      <c r="L86" s="34">
        <v>7700</v>
      </c>
      <c r="M86" s="34">
        <v>0</v>
      </c>
      <c r="N86" s="34">
        <v>0</v>
      </c>
    </row>
    <row r="87" spans="1:14" s="31" customFormat="1" ht="78.75">
      <c r="A87" s="25"/>
      <c r="B87" s="26" t="s">
        <v>195</v>
      </c>
      <c r="C87" s="27" t="s">
        <v>198</v>
      </c>
      <c r="D87" s="27" t="s">
        <v>198</v>
      </c>
      <c r="E87" s="28" t="s">
        <v>199</v>
      </c>
      <c r="F87" s="29" t="s">
        <v>127</v>
      </c>
      <c r="G87" s="28"/>
      <c r="H87" s="34"/>
      <c r="I87" s="34"/>
      <c r="J87" s="34">
        <v>2084.2168900000001</v>
      </c>
      <c r="K87" s="34">
        <v>2100</v>
      </c>
      <c r="L87" s="34"/>
      <c r="M87" s="34"/>
      <c r="N87" s="34"/>
    </row>
    <row r="88" spans="1:14" s="31" customFormat="1" ht="78.75">
      <c r="A88" s="25"/>
      <c r="B88" s="26" t="s">
        <v>195</v>
      </c>
      <c r="C88" s="27" t="s">
        <v>200</v>
      </c>
      <c r="D88" s="27" t="s">
        <v>200</v>
      </c>
      <c r="E88" s="28" t="s">
        <v>201</v>
      </c>
      <c r="F88" s="29" t="s">
        <v>127</v>
      </c>
      <c r="G88" s="28"/>
      <c r="H88" s="34">
        <v>200</v>
      </c>
      <c r="I88" s="34">
        <v>200</v>
      </c>
      <c r="J88" s="34">
        <v>1193.82574</v>
      </c>
      <c r="K88" s="34">
        <v>1194</v>
      </c>
      <c r="L88" s="34">
        <v>990</v>
      </c>
      <c r="M88" s="34">
        <v>990</v>
      </c>
      <c r="N88" s="34">
        <v>990</v>
      </c>
    </row>
    <row r="89" spans="1:14" s="31" customFormat="1" ht="47.25">
      <c r="A89" s="25"/>
      <c r="B89" s="26" t="s">
        <v>202</v>
      </c>
      <c r="C89" s="29" t="s">
        <v>203</v>
      </c>
      <c r="D89" s="29" t="s">
        <v>203</v>
      </c>
      <c r="E89" s="28" t="s">
        <v>204</v>
      </c>
      <c r="F89" s="29" t="s">
        <v>103</v>
      </c>
      <c r="G89" s="28"/>
      <c r="H89" s="34">
        <v>2255</v>
      </c>
      <c r="I89" s="34">
        <v>2255</v>
      </c>
      <c r="J89" s="34">
        <v>2429.0914200000002</v>
      </c>
      <c r="K89" s="34">
        <v>3981</v>
      </c>
      <c r="L89" s="34">
        <v>3602</v>
      </c>
      <c r="M89" s="34">
        <v>3602</v>
      </c>
      <c r="N89" s="34">
        <v>3602</v>
      </c>
    </row>
    <row r="90" spans="1:14" s="31" customFormat="1" ht="110.25">
      <c r="A90" s="25"/>
      <c r="B90" s="26" t="s">
        <v>202</v>
      </c>
      <c r="C90" s="29" t="s">
        <v>205</v>
      </c>
      <c r="D90" s="29" t="s">
        <v>205</v>
      </c>
      <c r="E90" s="28" t="s">
        <v>206</v>
      </c>
      <c r="F90" s="29" t="s">
        <v>106</v>
      </c>
      <c r="G90" s="28"/>
      <c r="H90" s="34">
        <v>300</v>
      </c>
      <c r="I90" s="34">
        <v>300</v>
      </c>
      <c r="J90" s="34">
        <v>0</v>
      </c>
      <c r="K90" s="34">
        <v>0</v>
      </c>
      <c r="L90" s="34">
        <v>170</v>
      </c>
      <c r="M90" s="34">
        <v>170</v>
      </c>
      <c r="N90" s="34">
        <v>170</v>
      </c>
    </row>
    <row r="91" spans="1:14" s="31" customFormat="1" ht="63">
      <c r="A91" s="25"/>
      <c r="B91" s="26" t="s">
        <v>207</v>
      </c>
      <c r="C91" s="29" t="s">
        <v>208</v>
      </c>
      <c r="D91" s="29" t="s">
        <v>208</v>
      </c>
      <c r="E91" s="28" t="s">
        <v>209</v>
      </c>
      <c r="F91" s="29" t="s">
        <v>26</v>
      </c>
      <c r="G91" s="28"/>
      <c r="H91" s="34"/>
      <c r="I91" s="34"/>
      <c r="J91" s="34">
        <v>0.75</v>
      </c>
      <c r="K91" s="34">
        <v>1</v>
      </c>
      <c r="L91" s="34">
        <v>1</v>
      </c>
      <c r="M91" s="34">
        <v>1</v>
      </c>
      <c r="N91" s="34">
        <v>1</v>
      </c>
    </row>
    <row r="92" spans="1:14" s="31" customFormat="1" ht="47.25">
      <c r="A92" s="25"/>
      <c r="B92" s="26" t="s">
        <v>207</v>
      </c>
      <c r="C92" s="49" t="s">
        <v>210</v>
      </c>
      <c r="D92" s="49" t="s">
        <v>210</v>
      </c>
      <c r="E92" s="50" t="s">
        <v>211</v>
      </c>
      <c r="F92" s="48" t="s">
        <v>130</v>
      </c>
      <c r="G92" s="50"/>
      <c r="H92" s="34">
        <v>36</v>
      </c>
      <c r="I92" s="34">
        <v>36</v>
      </c>
      <c r="J92" s="34">
        <v>79.930999999999997</v>
      </c>
      <c r="K92" s="34">
        <v>80</v>
      </c>
      <c r="L92" s="34">
        <v>110</v>
      </c>
      <c r="M92" s="34">
        <v>110</v>
      </c>
      <c r="N92" s="34">
        <v>110</v>
      </c>
    </row>
    <row r="93" spans="1:14" s="31" customFormat="1" ht="78.75">
      <c r="A93" s="25"/>
      <c r="B93" s="26" t="s">
        <v>207</v>
      </c>
      <c r="C93" s="49" t="s">
        <v>212</v>
      </c>
      <c r="D93" s="49" t="s">
        <v>212</v>
      </c>
      <c r="E93" s="28" t="s">
        <v>213</v>
      </c>
      <c r="F93" s="29" t="s">
        <v>103</v>
      </c>
      <c r="G93" s="36"/>
      <c r="H93" s="34">
        <v>225</v>
      </c>
      <c r="I93" s="34">
        <v>225</v>
      </c>
      <c r="J93" s="34">
        <v>258.02534000000003</v>
      </c>
      <c r="K93" s="34">
        <v>258</v>
      </c>
      <c r="L93" s="34">
        <v>267</v>
      </c>
      <c r="M93" s="34">
        <v>267</v>
      </c>
      <c r="N93" s="34">
        <v>267</v>
      </c>
    </row>
    <row r="94" spans="1:14" s="31" customFormat="1" ht="78.75">
      <c r="A94" s="25"/>
      <c r="B94" s="26" t="s">
        <v>207</v>
      </c>
      <c r="C94" s="27" t="s">
        <v>214</v>
      </c>
      <c r="D94" s="27" t="s">
        <v>214</v>
      </c>
      <c r="E94" s="28" t="s">
        <v>215</v>
      </c>
      <c r="F94" s="29" t="s">
        <v>106</v>
      </c>
      <c r="G94" s="28"/>
      <c r="H94" s="34">
        <v>600</v>
      </c>
      <c r="I94" s="34">
        <v>600</v>
      </c>
      <c r="J94" s="34">
        <v>281.45407</v>
      </c>
      <c r="K94" s="34">
        <v>600</v>
      </c>
      <c r="L94" s="34">
        <v>748</v>
      </c>
      <c r="M94" s="34">
        <v>748</v>
      </c>
      <c r="N94" s="34">
        <v>748</v>
      </c>
    </row>
    <row r="95" spans="1:14" s="31" customFormat="1" ht="47.25">
      <c r="A95" s="25"/>
      <c r="B95" s="26" t="s">
        <v>207</v>
      </c>
      <c r="C95" s="27" t="s">
        <v>216</v>
      </c>
      <c r="D95" s="27" t="s">
        <v>216</v>
      </c>
      <c r="E95" s="28" t="s">
        <v>217</v>
      </c>
      <c r="F95" s="29" t="s">
        <v>83</v>
      </c>
      <c r="G95" s="28"/>
      <c r="H95" s="34">
        <v>500000</v>
      </c>
      <c r="I95" s="34">
        <v>500000</v>
      </c>
      <c r="J95" s="34">
        <v>384824.27139000001</v>
      </c>
      <c r="K95" s="34">
        <v>500000</v>
      </c>
      <c r="L95" s="34">
        <v>500000</v>
      </c>
      <c r="M95" s="34">
        <v>500000</v>
      </c>
      <c r="N95" s="34">
        <v>500000</v>
      </c>
    </row>
    <row r="96" spans="1:14" s="31" customFormat="1" ht="63">
      <c r="A96" s="25"/>
      <c r="B96" s="26" t="s">
        <v>207</v>
      </c>
      <c r="C96" s="49" t="s">
        <v>218</v>
      </c>
      <c r="D96" s="49" t="s">
        <v>218</v>
      </c>
      <c r="E96" s="50" t="s">
        <v>219</v>
      </c>
      <c r="F96" s="29" t="s">
        <v>103</v>
      </c>
      <c r="G96" s="50"/>
      <c r="H96" s="34">
        <v>5</v>
      </c>
      <c r="I96" s="34">
        <v>5</v>
      </c>
      <c r="J96" s="34">
        <v>0</v>
      </c>
      <c r="K96" s="34">
        <v>0</v>
      </c>
      <c r="L96" s="34">
        <v>5</v>
      </c>
      <c r="M96" s="34">
        <v>5</v>
      </c>
      <c r="N96" s="34">
        <v>5</v>
      </c>
    </row>
    <row r="97" spans="1:14" s="31" customFormat="1" ht="63">
      <c r="A97" s="25"/>
      <c r="B97" s="26" t="s">
        <v>207</v>
      </c>
      <c r="C97" s="49" t="s">
        <v>220</v>
      </c>
      <c r="D97" s="49" t="s">
        <v>220</v>
      </c>
      <c r="E97" s="50" t="s">
        <v>219</v>
      </c>
      <c r="F97" s="29" t="s">
        <v>3</v>
      </c>
      <c r="G97" s="50"/>
      <c r="H97" s="34">
        <v>137</v>
      </c>
      <c r="I97" s="34">
        <v>137</v>
      </c>
      <c r="J97" s="34">
        <v>93.931179999999998</v>
      </c>
      <c r="K97" s="34">
        <v>137</v>
      </c>
      <c r="L97" s="34">
        <v>305</v>
      </c>
      <c r="M97" s="34">
        <v>387</v>
      </c>
      <c r="N97" s="34">
        <v>251</v>
      </c>
    </row>
    <row r="98" spans="1:14" s="31" customFormat="1" ht="94.5">
      <c r="A98" s="25"/>
      <c r="B98" s="26" t="s">
        <v>207</v>
      </c>
      <c r="C98" s="49" t="s">
        <v>221</v>
      </c>
      <c r="D98" s="49" t="s">
        <v>221</v>
      </c>
      <c r="E98" s="50" t="s">
        <v>222</v>
      </c>
      <c r="F98" s="29" t="s">
        <v>3</v>
      </c>
      <c r="G98" s="50"/>
      <c r="H98" s="34">
        <v>13</v>
      </c>
      <c r="I98" s="34">
        <v>13</v>
      </c>
      <c r="J98" s="34">
        <v>35</v>
      </c>
      <c r="K98" s="34">
        <v>35</v>
      </c>
      <c r="L98" s="34">
        <v>25</v>
      </c>
      <c r="M98" s="34">
        <v>25</v>
      </c>
      <c r="N98" s="34">
        <v>25</v>
      </c>
    </row>
    <row r="99" spans="1:14" s="31" customFormat="1" ht="94.5">
      <c r="A99" s="25"/>
      <c r="B99" s="26" t="s">
        <v>207</v>
      </c>
      <c r="C99" s="27" t="s">
        <v>223</v>
      </c>
      <c r="D99" s="27" t="s">
        <v>223</v>
      </c>
      <c r="E99" s="28" t="s">
        <v>224</v>
      </c>
      <c r="F99" s="29" t="s">
        <v>103</v>
      </c>
      <c r="G99" s="28"/>
      <c r="H99" s="34">
        <f>274301</f>
        <v>274301</v>
      </c>
      <c r="I99" s="34">
        <f>274301</f>
        <v>274301</v>
      </c>
      <c r="J99" s="34">
        <v>238146.07649000001</v>
      </c>
      <c r="K99" s="34">
        <v>295391</v>
      </c>
      <c r="L99" s="34">
        <v>307963</v>
      </c>
      <c r="M99" s="34">
        <v>307963</v>
      </c>
      <c r="N99" s="34">
        <v>307963</v>
      </c>
    </row>
    <row r="100" spans="1:14" s="31" customFormat="1" ht="110.25">
      <c r="A100" s="25"/>
      <c r="B100" s="26" t="s">
        <v>207</v>
      </c>
      <c r="C100" s="27" t="s">
        <v>225</v>
      </c>
      <c r="D100" s="27" t="s">
        <v>225</v>
      </c>
      <c r="E100" s="28" t="s">
        <v>226</v>
      </c>
      <c r="F100" s="29" t="s">
        <v>103</v>
      </c>
      <c r="G100" s="28"/>
      <c r="H100" s="34">
        <v>579</v>
      </c>
      <c r="I100" s="34">
        <v>579</v>
      </c>
      <c r="J100" s="34">
        <v>1140.1999599999999</v>
      </c>
      <c r="K100" s="34">
        <v>1142</v>
      </c>
      <c r="L100" s="34">
        <v>770</v>
      </c>
      <c r="M100" s="34">
        <v>770</v>
      </c>
      <c r="N100" s="34">
        <v>770</v>
      </c>
    </row>
    <row r="101" spans="1:14" s="31" customFormat="1" ht="63">
      <c r="A101" s="25"/>
      <c r="B101" s="26" t="s">
        <v>207</v>
      </c>
      <c r="C101" s="27" t="s">
        <v>227</v>
      </c>
      <c r="D101" s="27" t="s">
        <v>227</v>
      </c>
      <c r="E101" s="28" t="s">
        <v>228</v>
      </c>
      <c r="F101" s="29" t="s">
        <v>26</v>
      </c>
      <c r="G101" s="28"/>
      <c r="H101" s="34"/>
      <c r="I101" s="34"/>
      <c r="J101" s="34">
        <v>5.9911000000000003</v>
      </c>
      <c r="K101" s="34">
        <v>8</v>
      </c>
      <c r="L101" s="34">
        <v>9</v>
      </c>
      <c r="M101" s="34">
        <v>9</v>
      </c>
      <c r="N101" s="34">
        <v>10</v>
      </c>
    </row>
    <row r="102" spans="1:14" s="31" customFormat="1" ht="63">
      <c r="A102" s="25"/>
      <c r="B102" s="26" t="s">
        <v>207</v>
      </c>
      <c r="C102" s="27" t="s">
        <v>229</v>
      </c>
      <c r="D102" s="27" t="s">
        <v>229</v>
      </c>
      <c r="E102" s="28" t="s">
        <v>228</v>
      </c>
      <c r="F102" s="29" t="s">
        <v>103</v>
      </c>
      <c r="G102" s="28"/>
      <c r="H102" s="34">
        <v>176</v>
      </c>
      <c r="I102" s="34">
        <v>176</v>
      </c>
      <c r="J102" s="34">
        <v>31.154240000000001</v>
      </c>
      <c r="K102" s="34">
        <v>176</v>
      </c>
      <c r="L102" s="34">
        <v>268</v>
      </c>
      <c r="M102" s="34">
        <v>268</v>
      </c>
      <c r="N102" s="34">
        <v>268</v>
      </c>
    </row>
    <row r="103" spans="1:14" s="31" customFormat="1" ht="63">
      <c r="A103" s="25"/>
      <c r="B103" s="26" t="s">
        <v>207</v>
      </c>
      <c r="C103" s="27" t="s">
        <v>230</v>
      </c>
      <c r="D103" s="27" t="s">
        <v>230</v>
      </c>
      <c r="E103" s="28" t="s">
        <v>228</v>
      </c>
      <c r="F103" s="29" t="s">
        <v>231</v>
      </c>
      <c r="G103" s="28"/>
      <c r="H103" s="34">
        <v>99</v>
      </c>
      <c r="I103" s="34">
        <v>99</v>
      </c>
      <c r="J103" s="34">
        <v>165.10563999999999</v>
      </c>
      <c r="K103" s="34">
        <v>166</v>
      </c>
      <c r="L103" s="34"/>
      <c r="M103" s="34"/>
      <c r="N103" s="34"/>
    </row>
    <row r="104" spans="1:14" s="31" customFormat="1" ht="63">
      <c r="A104" s="25"/>
      <c r="B104" s="26" t="s">
        <v>207</v>
      </c>
      <c r="C104" s="29" t="s">
        <v>232</v>
      </c>
      <c r="D104" s="29" t="s">
        <v>232</v>
      </c>
      <c r="E104" s="28" t="s">
        <v>228</v>
      </c>
      <c r="F104" s="29" t="s">
        <v>106</v>
      </c>
      <c r="G104" s="28"/>
      <c r="H104" s="34"/>
      <c r="I104" s="34"/>
      <c r="J104" s="34">
        <v>130.51722000000001</v>
      </c>
      <c r="K104" s="34">
        <v>132</v>
      </c>
      <c r="L104" s="34">
        <v>89</v>
      </c>
      <c r="M104" s="34">
        <v>89</v>
      </c>
      <c r="N104" s="34">
        <v>89</v>
      </c>
    </row>
    <row r="105" spans="1:14" s="31" customFormat="1" ht="63">
      <c r="A105" s="25"/>
      <c r="B105" s="26" t="s">
        <v>207</v>
      </c>
      <c r="C105" s="27" t="s">
        <v>233</v>
      </c>
      <c r="D105" s="27" t="s">
        <v>233</v>
      </c>
      <c r="E105" s="28" t="s">
        <v>228</v>
      </c>
      <c r="F105" s="29" t="s">
        <v>3</v>
      </c>
      <c r="G105" s="28"/>
      <c r="H105" s="34"/>
      <c r="I105" s="34"/>
      <c r="J105" s="34">
        <v>0</v>
      </c>
      <c r="K105" s="34">
        <v>0</v>
      </c>
      <c r="L105" s="34">
        <v>17</v>
      </c>
      <c r="M105" s="34">
        <v>17</v>
      </c>
      <c r="N105" s="34">
        <v>17</v>
      </c>
    </row>
    <row r="106" spans="1:14" s="31" customFormat="1" ht="47.25">
      <c r="A106" s="25"/>
      <c r="B106" s="26" t="s">
        <v>234</v>
      </c>
      <c r="C106" s="27" t="s">
        <v>235</v>
      </c>
      <c r="D106" s="27" t="s">
        <v>235</v>
      </c>
      <c r="E106" s="28" t="s">
        <v>236</v>
      </c>
      <c r="F106" s="29" t="s">
        <v>103</v>
      </c>
      <c r="G106" s="28"/>
      <c r="H106" s="34">
        <v>184</v>
      </c>
      <c r="I106" s="34">
        <v>184</v>
      </c>
      <c r="J106" s="34">
        <v>38.761980000000001</v>
      </c>
      <c r="K106" s="34">
        <v>41</v>
      </c>
      <c r="L106" s="34">
        <v>181</v>
      </c>
      <c r="M106" s="34">
        <v>181</v>
      </c>
      <c r="N106" s="34">
        <v>181</v>
      </c>
    </row>
    <row r="107" spans="1:14" s="31" customFormat="1" ht="31.5">
      <c r="A107" s="25"/>
      <c r="B107" s="26" t="s">
        <v>237</v>
      </c>
      <c r="C107" s="27" t="s">
        <v>238</v>
      </c>
      <c r="D107" s="27" t="s">
        <v>239</v>
      </c>
      <c r="E107" s="28" t="s">
        <v>240</v>
      </c>
      <c r="F107" s="29" t="s">
        <v>3</v>
      </c>
      <c r="G107" s="28"/>
      <c r="H107" s="41">
        <v>3632692.7</v>
      </c>
      <c r="I107" s="41">
        <v>3632692.7</v>
      </c>
      <c r="J107" s="41">
        <v>2724519.6</v>
      </c>
      <c r="K107" s="41">
        <v>3632692.7</v>
      </c>
      <c r="L107" s="41">
        <v>4008888.9</v>
      </c>
      <c r="M107" s="41">
        <v>2093143.3</v>
      </c>
      <c r="N107" s="41">
        <v>1985564.8</v>
      </c>
    </row>
    <row r="108" spans="1:14" s="31" customFormat="1" ht="47.25">
      <c r="A108" s="25"/>
      <c r="B108" s="26" t="s">
        <v>237</v>
      </c>
      <c r="C108" s="27" t="s">
        <v>241</v>
      </c>
      <c r="D108" s="27"/>
      <c r="E108" s="51" t="s">
        <v>242</v>
      </c>
      <c r="F108" s="52" t="s">
        <v>3</v>
      </c>
      <c r="G108" s="53"/>
      <c r="H108" s="41"/>
      <c r="I108" s="41">
        <v>543294</v>
      </c>
      <c r="J108" s="41">
        <v>543294</v>
      </c>
      <c r="K108" s="41">
        <v>643294</v>
      </c>
      <c r="L108" s="41"/>
      <c r="M108" s="41"/>
      <c r="N108" s="41"/>
    </row>
    <row r="109" spans="1:14" s="31" customFormat="1" ht="63">
      <c r="A109" s="25"/>
      <c r="B109" s="26" t="s">
        <v>237</v>
      </c>
      <c r="C109" s="29" t="s">
        <v>243</v>
      </c>
      <c r="D109" s="29"/>
      <c r="E109" s="28" t="s">
        <v>244</v>
      </c>
      <c r="F109" s="52" t="s">
        <v>3</v>
      </c>
      <c r="G109" s="53"/>
      <c r="H109" s="41">
        <v>4561347</v>
      </c>
      <c r="I109" s="41">
        <v>4561347</v>
      </c>
      <c r="J109" s="41">
        <v>3421008</v>
      </c>
      <c r="K109" s="41">
        <v>4561347</v>
      </c>
      <c r="L109" s="41"/>
      <c r="M109" s="41"/>
      <c r="N109" s="41"/>
    </row>
    <row r="110" spans="1:14" s="31" customFormat="1" ht="47.25">
      <c r="A110" s="25"/>
      <c r="B110" s="26" t="s">
        <v>237</v>
      </c>
      <c r="C110" s="29" t="s">
        <v>245</v>
      </c>
      <c r="D110" s="29"/>
      <c r="E110" s="54" t="s">
        <v>246</v>
      </c>
      <c r="F110" s="52" t="s">
        <v>3</v>
      </c>
      <c r="G110" s="53"/>
      <c r="H110" s="41"/>
      <c r="I110" s="41">
        <v>104625</v>
      </c>
      <c r="J110" s="41">
        <v>104625</v>
      </c>
      <c r="K110" s="41">
        <v>104625</v>
      </c>
      <c r="L110" s="41"/>
      <c r="M110" s="41"/>
      <c r="N110" s="41"/>
    </row>
    <row r="111" spans="1:14" s="31" customFormat="1" ht="94.5">
      <c r="A111" s="25"/>
      <c r="B111" s="26" t="s">
        <v>237</v>
      </c>
      <c r="C111" s="27" t="s">
        <v>247</v>
      </c>
      <c r="D111" s="27"/>
      <c r="E111" s="28" t="s">
        <v>248</v>
      </c>
      <c r="F111" s="29" t="s">
        <v>106</v>
      </c>
      <c r="G111" s="28"/>
      <c r="H111" s="41">
        <v>24478.400000000001</v>
      </c>
      <c r="I111" s="41">
        <v>24478.400000000001</v>
      </c>
      <c r="J111" s="41">
        <v>8155.3167800000001</v>
      </c>
      <c r="K111" s="41">
        <v>24478.400000000001</v>
      </c>
      <c r="L111" s="41"/>
      <c r="M111" s="41"/>
      <c r="N111" s="41"/>
    </row>
    <row r="112" spans="1:14" s="31" customFormat="1" ht="110.25">
      <c r="A112" s="25"/>
      <c r="B112" s="26" t="s">
        <v>237</v>
      </c>
      <c r="C112" s="27" t="s">
        <v>249</v>
      </c>
      <c r="D112" s="27"/>
      <c r="E112" s="28" t="s">
        <v>250</v>
      </c>
      <c r="F112" s="29" t="s">
        <v>251</v>
      </c>
      <c r="G112" s="28"/>
      <c r="H112" s="41">
        <v>63844.6</v>
      </c>
      <c r="I112" s="41">
        <v>63844.6</v>
      </c>
      <c r="J112" s="41">
        <v>22014.007689999999</v>
      </c>
      <c r="K112" s="41">
        <v>63844.6</v>
      </c>
      <c r="L112" s="41"/>
      <c r="M112" s="41"/>
      <c r="N112" s="41"/>
    </row>
    <row r="113" spans="1:14" s="31" customFormat="1" ht="173.25">
      <c r="A113" s="25"/>
      <c r="B113" s="26" t="s">
        <v>237</v>
      </c>
      <c r="C113" s="27" t="s">
        <v>252</v>
      </c>
      <c r="D113" s="27"/>
      <c r="E113" s="28" t="s">
        <v>253</v>
      </c>
      <c r="F113" s="29" t="s">
        <v>103</v>
      </c>
      <c r="G113" s="28"/>
      <c r="H113" s="41">
        <v>413459.3</v>
      </c>
      <c r="I113" s="41">
        <v>413459.3</v>
      </c>
      <c r="J113" s="41">
        <v>196633.97128</v>
      </c>
      <c r="K113" s="41">
        <v>413459.3</v>
      </c>
      <c r="L113" s="41"/>
      <c r="M113" s="41"/>
      <c r="N113" s="41"/>
    </row>
    <row r="114" spans="1:14" s="31" customFormat="1" ht="173.25">
      <c r="A114" s="25"/>
      <c r="B114" s="26" t="s">
        <v>237</v>
      </c>
      <c r="C114" s="27" t="s">
        <v>254</v>
      </c>
      <c r="D114" s="27"/>
      <c r="E114" s="28" t="s">
        <v>253</v>
      </c>
      <c r="F114" s="29" t="s">
        <v>133</v>
      </c>
      <c r="G114" s="28"/>
      <c r="H114" s="41">
        <v>35605</v>
      </c>
      <c r="I114" s="41">
        <v>35605</v>
      </c>
      <c r="J114" s="41">
        <v>3001.3244100000002</v>
      </c>
      <c r="K114" s="41">
        <v>35605</v>
      </c>
      <c r="L114" s="41"/>
      <c r="M114" s="41"/>
      <c r="N114" s="41"/>
    </row>
    <row r="115" spans="1:14" s="31" customFormat="1" ht="110.25">
      <c r="A115" s="25"/>
      <c r="B115" s="26" t="s">
        <v>237</v>
      </c>
      <c r="C115" s="27" t="s">
        <v>255</v>
      </c>
      <c r="D115" s="27"/>
      <c r="E115" s="28" t="s">
        <v>256</v>
      </c>
      <c r="F115" s="29" t="s">
        <v>257</v>
      </c>
      <c r="G115" s="28"/>
      <c r="H115" s="41">
        <v>49600</v>
      </c>
      <c r="I115" s="41">
        <v>49600</v>
      </c>
      <c r="J115" s="41">
        <v>36529.955390000003</v>
      </c>
      <c r="K115" s="41">
        <v>49600</v>
      </c>
      <c r="L115" s="41"/>
      <c r="M115" s="41"/>
      <c r="N115" s="41"/>
    </row>
    <row r="116" spans="1:14" s="31" customFormat="1" ht="126">
      <c r="A116" s="25"/>
      <c r="B116" s="26" t="s">
        <v>237</v>
      </c>
      <c r="C116" s="27" t="s">
        <v>258</v>
      </c>
      <c r="D116" s="27"/>
      <c r="E116" s="28" t="s">
        <v>259</v>
      </c>
      <c r="F116" s="29" t="s">
        <v>93</v>
      </c>
      <c r="G116" s="28"/>
      <c r="H116" s="41">
        <v>289492.40000000002</v>
      </c>
      <c r="I116" s="41">
        <v>289492.40000000002</v>
      </c>
      <c r="J116" s="41">
        <v>229564.99999000001</v>
      </c>
      <c r="K116" s="41">
        <v>289492.40000000002</v>
      </c>
      <c r="L116" s="41"/>
      <c r="M116" s="41"/>
      <c r="N116" s="41"/>
    </row>
    <row r="117" spans="1:14" s="31" customFormat="1" ht="63">
      <c r="A117" s="25"/>
      <c r="B117" s="26" t="s">
        <v>237</v>
      </c>
      <c r="C117" s="27"/>
      <c r="D117" s="27" t="s">
        <v>260</v>
      </c>
      <c r="E117" s="28" t="s">
        <v>261</v>
      </c>
      <c r="F117" s="55" t="s">
        <v>262</v>
      </c>
      <c r="G117" s="28"/>
      <c r="H117" s="41"/>
      <c r="I117" s="41"/>
      <c r="J117" s="41"/>
      <c r="K117" s="41"/>
      <c r="L117" s="41">
        <v>411600</v>
      </c>
      <c r="M117" s="41"/>
      <c r="N117" s="41"/>
    </row>
    <row r="118" spans="1:14" s="31" customFormat="1" ht="63">
      <c r="A118" s="25"/>
      <c r="B118" s="26" t="s">
        <v>237</v>
      </c>
      <c r="C118" s="29" t="s">
        <v>263</v>
      </c>
      <c r="D118" s="29" t="s">
        <v>264</v>
      </c>
      <c r="E118" s="28" t="s">
        <v>265</v>
      </c>
      <c r="F118" s="29" t="s">
        <v>231</v>
      </c>
      <c r="G118" s="28"/>
      <c r="H118" s="41">
        <v>15214.3</v>
      </c>
      <c r="I118" s="41">
        <v>15214.3</v>
      </c>
      <c r="J118" s="41">
        <v>2952.77007</v>
      </c>
      <c r="K118" s="41">
        <v>15214.3</v>
      </c>
      <c r="L118" s="41">
        <v>9134.2000000000007</v>
      </c>
      <c r="M118" s="41"/>
      <c r="N118" s="41"/>
    </row>
    <row r="119" spans="1:14" s="31" customFormat="1" ht="63">
      <c r="A119" s="25"/>
      <c r="B119" s="26" t="s">
        <v>237</v>
      </c>
      <c r="C119" s="29" t="s">
        <v>266</v>
      </c>
      <c r="D119" s="29"/>
      <c r="E119" s="28" t="s">
        <v>265</v>
      </c>
      <c r="F119" s="29" t="s">
        <v>93</v>
      </c>
      <c r="G119" s="28"/>
      <c r="H119" s="41">
        <v>3785.9</v>
      </c>
      <c r="I119" s="41">
        <v>3785.9</v>
      </c>
      <c r="J119" s="41">
        <v>3745.44</v>
      </c>
      <c r="K119" s="41">
        <v>3785.9</v>
      </c>
      <c r="L119" s="41"/>
      <c r="M119" s="41"/>
      <c r="N119" s="41"/>
    </row>
    <row r="120" spans="1:14" s="31" customFormat="1" ht="47.25">
      <c r="A120" s="25"/>
      <c r="B120" s="26" t="s">
        <v>237</v>
      </c>
      <c r="C120" s="29" t="s">
        <v>267</v>
      </c>
      <c r="D120" s="29" t="s">
        <v>268</v>
      </c>
      <c r="E120" s="28" t="s">
        <v>269</v>
      </c>
      <c r="F120" s="29" t="s">
        <v>270</v>
      </c>
      <c r="G120" s="28"/>
      <c r="H120" s="41">
        <v>8019.9</v>
      </c>
      <c r="I120" s="41">
        <v>8019.9</v>
      </c>
      <c r="J120" s="41">
        <v>1183.3977600000001</v>
      </c>
      <c r="K120" s="41">
        <v>8019.9</v>
      </c>
      <c r="L120" s="41"/>
      <c r="M120" s="41">
        <v>27248.799999999999</v>
      </c>
      <c r="N120" s="41"/>
    </row>
    <row r="121" spans="1:14" s="31" customFormat="1" ht="78.75">
      <c r="A121" s="25"/>
      <c r="B121" s="26" t="s">
        <v>237</v>
      </c>
      <c r="C121" s="29"/>
      <c r="D121" s="29" t="s">
        <v>271</v>
      </c>
      <c r="E121" s="28" t="s">
        <v>272</v>
      </c>
      <c r="F121" s="29" t="s">
        <v>106</v>
      </c>
      <c r="G121" s="28"/>
      <c r="H121" s="41"/>
      <c r="I121" s="41"/>
      <c r="J121" s="41"/>
      <c r="K121" s="41"/>
      <c r="L121" s="41">
        <v>20487.7</v>
      </c>
      <c r="M121" s="41">
        <v>20224.7</v>
      </c>
      <c r="N121" s="41"/>
    </row>
    <row r="122" spans="1:14" s="31" customFormat="1" ht="47.25">
      <c r="A122" s="25"/>
      <c r="B122" s="26" t="s">
        <v>237</v>
      </c>
      <c r="C122" s="29" t="s">
        <v>273</v>
      </c>
      <c r="D122" s="29" t="s">
        <v>274</v>
      </c>
      <c r="E122" s="28" t="s">
        <v>275</v>
      </c>
      <c r="F122" s="29" t="s">
        <v>276</v>
      </c>
      <c r="G122" s="28"/>
      <c r="H122" s="41">
        <v>731.8</v>
      </c>
      <c r="I122" s="41">
        <v>731.8</v>
      </c>
      <c r="J122" s="41">
        <v>731.8</v>
      </c>
      <c r="K122" s="41">
        <v>731.8</v>
      </c>
      <c r="L122" s="41">
        <v>752.9</v>
      </c>
      <c r="M122" s="41"/>
      <c r="N122" s="41"/>
    </row>
    <row r="123" spans="1:14" s="31" customFormat="1" ht="78.75">
      <c r="A123" s="25"/>
      <c r="B123" s="26" t="s">
        <v>237</v>
      </c>
      <c r="C123" s="29"/>
      <c r="D123" s="29" t="s">
        <v>277</v>
      </c>
      <c r="E123" s="28" t="s">
        <v>278</v>
      </c>
      <c r="F123" s="29" t="s">
        <v>251</v>
      </c>
      <c r="G123" s="28"/>
      <c r="H123" s="41"/>
      <c r="I123" s="41"/>
      <c r="J123" s="41"/>
      <c r="K123" s="41"/>
      <c r="L123" s="41">
        <v>3114.7</v>
      </c>
      <c r="M123" s="41"/>
      <c r="N123" s="41"/>
    </row>
    <row r="124" spans="1:14" s="31" customFormat="1" ht="78.75">
      <c r="A124" s="25"/>
      <c r="B124" s="26" t="s">
        <v>237</v>
      </c>
      <c r="C124" s="29" t="s">
        <v>279</v>
      </c>
      <c r="D124" s="29" t="s">
        <v>280</v>
      </c>
      <c r="E124" s="28" t="s">
        <v>281</v>
      </c>
      <c r="F124" s="29" t="s">
        <v>93</v>
      </c>
      <c r="G124" s="28"/>
      <c r="H124" s="41">
        <v>94177</v>
      </c>
      <c r="I124" s="41">
        <v>94177</v>
      </c>
      <c r="J124" s="41">
        <v>82075.668449999997</v>
      </c>
      <c r="K124" s="41">
        <v>94177</v>
      </c>
      <c r="L124" s="41">
        <v>104928.3</v>
      </c>
      <c r="M124" s="41">
        <v>109125.4</v>
      </c>
      <c r="N124" s="41">
        <v>109125.4</v>
      </c>
    </row>
    <row r="125" spans="1:14" s="31" customFormat="1" ht="63">
      <c r="A125" s="25"/>
      <c r="B125" s="26" t="s">
        <v>237</v>
      </c>
      <c r="C125" s="56" t="s">
        <v>282</v>
      </c>
      <c r="D125" s="56"/>
      <c r="E125" s="51" t="s">
        <v>283</v>
      </c>
      <c r="F125" s="57" t="s">
        <v>179</v>
      </c>
      <c r="G125" s="28"/>
      <c r="H125" s="41">
        <v>96897.5</v>
      </c>
      <c r="I125" s="41">
        <v>96897.5</v>
      </c>
      <c r="J125" s="41">
        <v>34820.864390000002</v>
      </c>
      <c r="K125" s="41">
        <v>96897.5</v>
      </c>
      <c r="L125" s="41"/>
      <c r="M125" s="41"/>
      <c r="N125" s="41"/>
    </row>
    <row r="126" spans="1:14" s="31" customFormat="1" ht="94.5">
      <c r="A126" s="25"/>
      <c r="B126" s="26" t="s">
        <v>237</v>
      </c>
      <c r="C126" s="29" t="s">
        <v>284</v>
      </c>
      <c r="D126" s="29" t="s">
        <v>285</v>
      </c>
      <c r="E126" s="58" t="s">
        <v>286</v>
      </c>
      <c r="F126" s="47" t="s">
        <v>179</v>
      </c>
      <c r="G126" s="58"/>
      <c r="H126" s="41">
        <v>300.7</v>
      </c>
      <c r="I126" s="41">
        <v>300.7</v>
      </c>
      <c r="J126" s="41">
        <v>73.292079999999999</v>
      </c>
      <c r="K126" s="41">
        <v>300.7</v>
      </c>
      <c r="L126" s="41">
        <v>502.2</v>
      </c>
      <c r="M126" s="41">
        <v>502.2</v>
      </c>
      <c r="N126" s="41">
        <v>502.2</v>
      </c>
    </row>
    <row r="127" spans="1:14" s="31" customFormat="1" ht="63">
      <c r="A127" s="25"/>
      <c r="B127" s="26" t="s">
        <v>237</v>
      </c>
      <c r="C127" s="29" t="s">
        <v>287</v>
      </c>
      <c r="D127" s="29" t="s">
        <v>288</v>
      </c>
      <c r="E127" s="28" t="s">
        <v>289</v>
      </c>
      <c r="F127" s="29" t="s">
        <v>93</v>
      </c>
      <c r="G127" s="28"/>
      <c r="H127" s="41">
        <v>11554.7</v>
      </c>
      <c r="I127" s="41">
        <v>11554.7</v>
      </c>
      <c r="J127" s="41">
        <v>7730.2621200000003</v>
      </c>
      <c r="K127" s="41">
        <v>11554.7</v>
      </c>
      <c r="L127" s="41">
        <v>11423.9</v>
      </c>
      <c r="M127" s="41"/>
      <c r="N127" s="41"/>
    </row>
    <row r="128" spans="1:14" s="31" customFormat="1" ht="141.75">
      <c r="A128" s="25"/>
      <c r="B128" s="26" t="s">
        <v>237</v>
      </c>
      <c r="C128" s="29"/>
      <c r="D128" s="29" t="s">
        <v>290</v>
      </c>
      <c r="E128" s="59" t="s">
        <v>291</v>
      </c>
      <c r="F128" s="29" t="s">
        <v>182</v>
      </c>
      <c r="G128" s="28"/>
      <c r="H128" s="41"/>
      <c r="I128" s="41"/>
      <c r="J128" s="41"/>
      <c r="K128" s="41"/>
      <c r="L128" s="41">
        <v>57000</v>
      </c>
      <c r="M128" s="41">
        <v>57000</v>
      </c>
      <c r="N128" s="41">
        <v>57000</v>
      </c>
    </row>
    <row r="129" spans="1:14" s="31" customFormat="1" ht="63">
      <c r="A129" s="25"/>
      <c r="B129" s="26" t="s">
        <v>237</v>
      </c>
      <c r="C129" s="29" t="s">
        <v>292</v>
      </c>
      <c r="D129" s="29"/>
      <c r="E129" s="28" t="s">
        <v>293</v>
      </c>
      <c r="F129" s="29" t="s">
        <v>231</v>
      </c>
      <c r="G129" s="28"/>
      <c r="H129" s="41"/>
      <c r="I129" s="41"/>
      <c r="J129" s="41">
        <v>96.459000000000003</v>
      </c>
      <c r="K129" s="41">
        <v>96.459000000000003</v>
      </c>
      <c r="L129" s="41"/>
      <c r="M129" s="41"/>
      <c r="N129" s="41"/>
    </row>
    <row r="130" spans="1:14" s="31" customFormat="1" ht="31.5">
      <c r="A130" s="25"/>
      <c r="B130" s="26" t="s">
        <v>237</v>
      </c>
      <c r="C130" s="29"/>
      <c r="D130" s="29" t="s">
        <v>294</v>
      </c>
      <c r="E130" s="59" t="s">
        <v>295</v>
      </c>
      <c r="F130" s="29" t="s">
        <v>182</v>
      </c>
      <c r="G130" s="28"/>
      <c r="H130" s="41"/>
      <c r="I130" s="41"/>
      <c r="J130" s="41"/>
      <c r="K130" s="41"/>
      <c r="L130" s="41">
        <v>47974.2</v>
      </c>
      <c r="M130" s="41">
        <v>47974.2</v>
      </c>
      <c r="N130" s="41">
        <v>47974.2</v>
      </c>
    </row>
    <row r="131" spans="1:14" s="31" customFormat="1" ht="63">
      <c r="A131" s="25"/>
      <c r="B131" s="26" t="s">
        <v>237</v>
      </c>
      <c r="C131" s="29"/>
      <c r="D131" s="29" t="s">
        <v>296</v>
      </c>
      <c r="E131" s="59" t="s">
        <v>297</v>
      </c>
      <c r="F131" s="29" t="s">
        <v>182</v>
      </c>
      <c r="G131" s="28"/>
      <c r="H131" s="41"/>
      <c r="I131" s="41"/>
      <c r="J131" s="41"/>
      <c r="K131" s="41"/>
      <c r="L131" s="41">
        <v>36082.5</v>
      </c>
      <c r="M131" s="41">
        <v>36082.5</v>
      </c>
      <c r="N131" s="41">
        <v>36082.5</v>
      </c>
    </row>
    <row r="132" spans="1:14" s="31" customFormat="1" ht="126">
      <c r="A132" s="25"/>
      <c r="B132" s="26" t="s">
        <v>237</v>
      </c>
      <c r="C132" s="29" t="s">
        <v>298</v>
      </c>
      <c r="D132" s="29"/>
      <c r="E132" s="28" t="s">
        <v>299</v>
      </c>
      <c r="F132" s="29" t="s">
        <v>231</v>
      </c>
      <c r="G132" s="28"/>
      <c r="H132" s="41"/>
      <c r="I132" s="41"/>
      <c r="J132" s="41">
        <v>3303.3</v>
      </c>
      <c r="K132" s="41">
        <v>3303.3</v>
      </c>
      <c r="L132" s="41"/>
      <c r="M132" s="41"/>
      <c r="N132" s="41"/>
    </row>
    <row r="133" spans="1:14" s="31" customFormat="1" ht="63">
      <c r="A133" s="25"/>
      <c r="B133" s="26" t="s">
        <v>237</v>
      </c>
      <c r="C133" s="29"/>
      <c r="D133" s="29" t="s">
        <v>300</v>
      </c>
      <c r="E133" s="59" t="s">
        <v>301</v>
      </c>
      <c r="F133" s="29" t="s">
        <v>251</v>
      </c>
      <c r="G133" s="28"/>
      <c r="H133" s="41"/>
      <c r="I133" s="41"/>
      <c r="J133" s="41"/>
      <c r="K133" s="41"/>
      <c r="L133" s="41">
        <v>50765.4</v>
      </c>
      <c r="M133" s="41">
        <v>16221.6</v>
      </c>
      <c r="N133" s="41">
        <v>10441.700000000001</v>
      </c>
    </row>
    <row r="134" spans="1:14" s="31" customFormat="1" ht="63">
      <c r="A134" s="25"/>
      <c r="B134" s="26" t="s">
        <v>237</v>
      </c>
      <c r="C134" s="29"/>
      <c r="D134" s="29" t="s">
        <v>302</v>
      </c>
      <c r="E134" s="59" t="s">
        <v>303</v>
      </c>
      <c r="F134" s="29" t="s">
        <v>251</v>
      </c>
      <c r="G134" s="28"/>
      <c r="H134" s="41"/>
      <c r="I134" s="41"/>
      <c r="J134" s="41"/>
      <c r="K134" s="41"/>
      <c r="L134" s="41"/>
      <c r="M134" s="41"/>
      <c r="N134" s="41">
        <v>17060.900000000001</v>
      </c>
    </row>
    <row r="135" spans="1:14" s="31" customFormat="1" ht="63">
      <c r="A135" s="25"/>
      <c r="B135" s="26" t="s">
        <v>237</v>
      </c>
      <c r="C135" s="29" t="s">
        <v>304</v>
      </c>
      <c r="D135" s="29" t="s">
        <v>305</v>
      </c>
      <c r="E135" s="28" t="s">
        <v>306</v>
      </c>
      <c r="F135" s="29" t="s">
        <v>182</v>
      </c>
      <c r="G135" s="28"/>
      <c r="H135" s="41">
        <v>43554.2</v>
      </c>
      <c r="I135" s="41">
        <v>43554.2</v>
      </c>
      <c r="J135" s="41">
        <v>25923.95176</v>
      </c>
      <c r="K135" s="41">
        <v>43554.2</v>
      </c>
      <c r="L135" s="41">
        <v>4359.8999999999996</v>
      </c>
      <c r="M135" s="41">
        <v>4359.8999999999996</v>
      </c>
      <c r="N135" s="41">
        <v>4359.8999999999996</v>
      </c>
    </row>
    <row r="136" spans="1:14" s="31" customFormat="1" ht="94.5">
      <c r="A136" s="25"/>
      <c r="B136" s="26" t="s">
        <v>237</v>
      </c>
      <c r="C136" s="29" t="s">
        <v>307</v>
      </c>
      <c r="D136" s="29" t="s">
        <v>308</v>
      </c>
      <c r="E136" s="28" t="s">
        <v>309</v>
      </c>
      <c r="F136" s="29" t="s">
        <v>182</v>
      </c>
      <c r="G136" s="28"/>
      <c r="H136" s="41">
        <v>27169.4</v>
      </c>
      <c r="I136" s="41">
        <v>27169.4</v>
      </c>
      <c r="J136" s="41">
        <v>26706.29724</v>
      </c>
      <c r="K136" s="41">
        <v>27169.4</v>
      </c>
      <c r="L136" s="41">
        <v>26467.200000000001</v>
      </c>
      <c r="M136" s="41">
        <v>26467.200000000001</v>
      </c>
      <c r="N136" s="41">
        <v>26467.200000000001</v>
      </c>
    </row>
    <row r="137" spans="1:14" s="31" customFormat="1" ht="63">
      <c r="A137" s="25"/>
      <c r="B137" s="26" t="s">
        <v>237</v>
      </c>
      <c r="C137" s="29" t="s">
        <v>310</v>
      </c>
      <c r="D137" s="29" t="s">
        <v>311</v>
      </c>
      <c r="E137" s="28" t="s">
        <v>312</v>
      </c>
      <c r="F137" s="47" t="s">
        <v>179</v>
      </c>
      <c r="G137" s="28"/>
      <c r="H137" s="41">
        <v>36413.5</v>
      </c>
      <c r="I137" s="41">
        <v>13517</v>
      </c>
      <c r="J137" s="41">
        <v>6986.2362899999998</v>
      </c>
      <c r="K137" s="41">
        <v>13517</v>
      </c>
      <c r="L137" s="41">
        <v>7149.4</v>
      </c>
      <c r="M137" s="41">
        <v>6854.5</v>
      </c>
      <c r="N137" s="41">
        <v>6724.9</v>
      </c>
    </row>
    <row r="138" spans="1:14" s="31" customFormat="1" ht="78.75">
      <c r="A138" s="25"/>
      <c r="B138" s="26" t="s">
        <v>237</v>
      </c>
      <c r="C138" s="26" t="s">
        <v>313</v>
      </c>
      <c r="D138" s="26" t="s">
        <v>314</v>
      </c>
      <c r="E138" s="60" t="s">
        <v>315</v>
      </c>
      <c r="F138" s="29" t="s">
        <v>257</v>
      </c>
      <c r="G138" s="28"/>
      <c r="H138" s="41">
        <v>9634</v>
      </c>
      <c r="I138" s="41">
        <v>9634</v>
      </c>
      <c r="J138" s="41">
        <v>9634</v>
      </c>
      <c r="K138" s="41">
        <v>9634</v>
      </c>
      <c r="L138" s="41">
        <v>9634</v>
      </c>
      <c r="M138" s="41"/>
      <c r="N138" s="41"/>
    </row>
    <row r="139" spans="1:14" s="31" customFormat="1" ht="78.75">
      <c r="A139" s="25"/>
      <c r="B139" s="26" t="s">
        <v>237</v>
      </c>
      <c r="C139" s="26" t="s">
        <v>316</v>
      </c>
      <c r="D139" s="26" t="s">
        <v>317</v>
      </c>
      <c r="E139" s="60" t="s">
        <v>318</v>
      </c>
      <c r="F139" s="29" t="s">
        <v>257</v>
      </c>
      <c r="G139" s="28"/>
      <c r="H139" s="41">
        <v>29280.7</v>
      </c>
      <c r="I139" s="41">
        <v>29280.7</v>
      </c>
      <c r="J139" s="41">
        <v>28141.327389999999</v>
      </c>
      <c r="K139" s="41">
        <v>29280.7</v>
      </c>
      <c r="L139" s="41">
        <v>29280.7</v>
      </c>
      <c r="M139" s="41"/>
      <c r="N139" s="41"/>
    </row>
    <row r="140" spans="1:14" s="31" customFormat="1" ht="63">
      <c r="A140" s="25"/>
      <c r="B140" s="26" t="s">
        <v>237</v>
      </c>
      <c r="C140" s="26"/>
      <c r="D140" s="26" t="s">
        <v>319</v>
      </c>
      <c r="E140" s="60" t="s">
        <v>320</v>
      </c>
      <c r="F140" s="61" t="s">
        <v>251</v>
      </c>
      <c r="G140" s="28"/>
      <c r="H140" s="41"/>
      <c r="I140" s="41"/>
      <c r="J140" s="41"/>
      <c r="K140" s="41"/>
      <c r="L140" s="41">
        <v>84973.7</v>
      </c>
      <c r="M140" s="41"/>
      <c r="N140" s="41"/>
    </row>
    <row r="141" spans="1:14" s="31" customFormat="1" ht="63">
      <c r="A141" s="25"/>
      <c r="B141" s="26" t="s">
        <v>237</v>
      </c>
      <c r="C141" s="26"/>
      <c r="D141" s="56" t="s">
        <v>321</v>
      </c>
      <c r="E141" s="60" t="s">
        <v>322</v>
      </c>
      <c r="F141" s="62" t="s">
        <v>262</v>
      </c>
      <c r="G141" s="28"/>
      <c r="H141" s="41"/>
      <c r="I141" s="41"/>
      <c r="J141" s="41"/>
      <c r="K141" s="41"/>
      <c r="L141" s="41">
        <v>15374.4</v>
      </c>
      <c r="M141" s="41"/>
      <c r="N141" s="41"/>
    </row>
    <row r="142" spans="1:14" s="31" customFormat="1" ht="63">
      <c r="A142" s="25"/>
      <c r="B142" s="26" t="s">
        <v>237</v>
      </c>
      <c r="C142" s="26" t="s">
        <v>323</v>
      </c>
      <c r="D142" s="26"/>
      <c r="E142" s="63" t="s">
        <v>324</v>
      </c>
      <c r="F142" s="64" t="s">
        <v>106</v>
      </c>
      <c r="G142" s="63"/>
      <c r="H142" s="41">
        <v>34200</v>
      </c>
      <c r="I142" s="41">
        <v>34200</v>
      </c>
      <c r="J142" s="41">
        <v>16930.684249999998</v>
      </c>
      <c r="K142" s="41">
        <v>34200</v>
      </c>
      <c r="L142" s="41"/>
      <c r="M142" s="41"/>
      <c r="N142" s="41"/>
    </row>
    <row r="143" spans="1:14" s="31" customFormat="1" ht="78.75">
      <c r="A143" s="25"/>
      <c r="B143" s="26" t="s">
        <v>237</v>
      </c>
      <c r="C143" s="26"/>
      <c r="D143" s="26" t="s">
        <v>325</v>
      </c>
      <c r="E143" s="63" t="s">
        <v>326</v>
      </c>
      <c r="F143" s="65" t="s">
        <v>127</v>
      </c>
      <c r="G143" s="63"/>
      <c r="H143" s="41"/>
      <c r="I143" s="41"/>
      <c r="J143" s="41"/>
      <c r="K143" s="41"/>
      <c r="L143" s="41">
        <v>2152.8000000000002</v>
      </c>
      <c r="M143" s="41">
        <v>3379.7</v>
      </c>
      <c r="N143" s="41">
        <v>4642.3999999999996</v>
      </c>
    </row>
    <row r="144" spans="1:14" s="31" customFormat="1" ht="63">
      <c r="A144" s="25"/>
      <c r="B144" s="26" t="s">
        <v>237</v>
      </c>
      <c r="C144" s="26"/>
      <c r="D144" s="26" t="s">
        <v>327</v>
      </c>
      <c r="E144" s="63" t="s">
        <v>328</v>
      </c>
      <c r="F144" s="52" t="s">
        <v>329</v>
      </c>
      <c r="G144" s="63"/>
      <c r="H144" s="41"/>
      <c r="I144" s="41"/>
      <c r="J144" s="41"/>
      <c r="K144" s="41"/>
      <c r="L144" s="41">
        <v>6237</v>
      </c>
      <c r="M144" s="41"/>
      <c r="N144" s="41"/>
    </row>
    <row r="145" spans="1:14" s="31" customFormat="1" ht="47.25">
      <c r="A145" s="25"/>
      <c r="B145" s="26" t="s">
        <v>237</v>
      </c>
      <c r="C145" s="64" t="s">
        <v>330</v>
      </c>
      <c r="D145" s="64" t="s">
        <v>331</v>
      </c>
      <c r="E145" s="51" t="s">
        <v>332</v>
      </c>
      <c r="F145" s="52" t="s">
        <v>257</v>
      </c>
      <c r="G145" s="63"/>
      <c r="H145" s="41">
        <v>1567</v>
      </c>
      <c r="I145" s="41">
        <v>6567</v>
      </c>
      <c r="J145" s="41">
        <v>1567.0255</v>
      </c>
      <c r="K145" s="41">
        <v>6567</v>
      </c>
      <c r="L145" s="41">
        <v>6645.8</v>
      </c>
      <c r="M145" s="41"/>
      <c r="N145" s="41"/>
    </row>
    <row r="146" spans="1:14" s="31" customFormat="1" ht="31.5">
      <c r="A146" s="25"/>
      <c r="B146" s="26" t="s">
        <v>237</v>
      </c>
      <c r="C146" s="26" t="s">
        <v>333</v>
      </c>
      <c r="D146" s="26"/>
      <c r="E146" s="66" t="s">
        <v>334</v>
      </c>
      <c r="F146" s="29" t="s">
        <v>257</v>
      </c>
      <c r="G146" s="66"/>
      <c r="H146" s="41">
        <v>5387</v>
      </c>
      <c r="I146" s="41">
        <v>5387</v>
      </c>
      <c r="J146" s="41">
        <v>5373.2703600000004</v>
      </c>
      <c r="K146" s="41">
        <v>5387</v>
      </c>
      <c r="L146" s="41"/>
      <c r="M146" s="41"/>
      <c r="N146" s="41"/>
    </row>
    <row r="147" spans="1:14" s="31" customFormat="1" ht="63">
      <c r="A147" s="25"/>
      <c r="B147" s="26" t="s">
        <v>237</v>
      </c>
      <c r="C147" s="26" t="s">
        <v>335</v>
      </c>
      <c r="D147" s="26" t="s">
        <v>336</v>
      </c>
      <c r="E147" s="66" t="s">
        <v>337</v>
      </c>
      <c r="F147" s="29" t="s">
        <v>93</v>
      </c>
      <c r="G147" s="66"/>
      <c r="H147" s="41">
        <v>354862.5</v>
      </c>
      <c r="I147" s="41">
        <v>354862.5</v>
      </c>
      <c r="J147" s="41">
        <v>171308.19127000001</v>
      </c>
      <c r="K147" s="41">
        <v>354862.5</v>
      </c>
      <c r="L147" s="41">
        <v>268631.3</v>
      </c>
      <c r="M147" s="41">
        <v>205867.7</v>
      </c>
      <c r="N147" s="41"/>
    </row>
    <row r="148" spans="1:14" s="31" customFormat="1" ht="94.5">
      <c r="A148" s="25"/>
      <c r="B148" s="26" t="s">
        <v>237</v>
      </c>
      <c r="C148" s="27" t="s">
        <v>338</v>
      </c>
      <c r="D148" s="27" t="s">
        <v>339</v>
      </c>
      <c r="E148" s="66" t="s">
        <v>340</v>
      </c>
      <c r="F148" s="56" t="s">
        <v>276</v>
      </c>
      <c r="G148" s="66"/>
      <c r="H148" s="41">
        <v>61011.6</v>
      </c>
      <c r="I148" s="41">
        <v>61011.6</v>
      </c>
      <c r="J148" s="41">
        <v>61011.599990000002</v>
      </c>
      <c r="K148" s="41">
        <v>61011.6</v>
      </c>
      <c r="L148" s="41">
        <v>32201.9</v>
      </c>
      <c r="M148" s="41">
        <v>46720.800000000003</v>
      </c>
      <c r="N148" s="41">
        <v>49970.2</v>
      </c>
    </row>
    <row r="149" spans="1:14" s="31" customFormat="1" ht="94.5">
      <c r="A149" s="25"/>
      <c r="B149" s="26" t="s">
        <v>237</v>
      </c>
      <c r="C149" s="27" t="s">
        <v>341</v>
      </c>
      <c r="D149" s="27"/>
      <c r="E149" s="28" t="s">
        <v>342</v>
      </c>
      <c r="F149" s="29" t="s">
        <v>93</v>
      </c>
      <c r="G149" s="66"/>
      <c r="H149" s="41">
        <v>19444.400000000001</v>
      </c>
      <c r="I149" s="41">
        <v>19444.400000000001</v>
      </c>
      <c r="J149" s="41">
        <v>19444.400000000001</v>
      </c>
      <c r="K149" s="41">
        <v>19444.400000000001</v>
      </c>
      <c r="L149" s="41"/>
      <c r="M149" s="41"/>
      <c r="N149" s="41"/>
    </row>
    <row r="150" spans="1:14" s="31" customFormat="1" ht="78.75">
      <c r="A150" s="25"/>
      <c r="B150" s="26" t="s">
        <v>237</v>
      </c>
      <c r="C150" s="27" t="s">
        <v>343</v>
      </c>
      <c r="D150" s="27"/>
      <c r="E150" s="28" t="s">
        <v>344</v>
      </c>
      <c r="F150" s="29" t="s">
        <v>93</v>
      </c>
      <c r="G150" s="66"/>
      <c r="H150" s="41">
        <v>14210</v>
      </c>
      <c r="I150" s="41">
        <v>14210</v>
      </c>
      <c r="J150" s="41">
        <v>14210</v>
      </c>
      <c r="K150" s="41">
        <v>14210</v>
      </c>
      <c r="L150" s="41"/>
      <c r="M150" s="41"/>
      <c r="N150" s="41"/>
    </row>
    <row r="151" spans="1:14" s="31" customFormat="1" ht="110.25">
      <c r="A151" s="25"/>
      <c r="B151" s="26" t="s">
        <v>237</v>
      </c>
      <c r="C151" s="27" t="s">
        <v>345</v>
      </c>
      <c r="D151" s="27"/>
      <c r="E151" s="28" t="s">
        <v>346</v>
      </c>
      <c r="F151" s="29" t="s">
        <v>93</v>
      </c>
      <c r="G151" s="66"/>
      <c r="H151" s="41">
        <v>2674.4</v>
      </c>
      <c r="I151" s="41">
        <v>2674.4</v>
      </c>
      <c r="J151" s="41">
        <v>1874.4</v>
      </c>
      <c r="K151" s="41">
        <v>2674.4</v>
      </c>
      <c r="L151" s="41"/>
      <c r="M151" s="41"/>
      <c r="N151" s="41"/>
    </row>
    <row r="152" spans="1:14" s="31" customFormat="1" ht="63">
      <c r="A152" s="25"/>
      <c r="B152" s="26" t="s">
        <v>237</v>
      </c>
      <c r="C152" s="29" t="s">
        <v>347</v>
      </c>
      <c r="D152" s="29" t="s">
        <v>348</v>
      </c>
      <c r="E152" s="28" t="s">
        <v>349</v>
      </c>
      <c r="F152" s="29" t="s">
        <v>133</v>
      </c>
      <c r="G152" s="28"/>
      <c r="H152" s="41">
        <v>222218</v>
      </c>
      <c r="I152" s="41">
        <v>297076.90000000002</v>
      </c>
      <c r="J152" s="41">
        <v>235732.60537999999</v>
      </c>
      <c r="K152" s="41">
        <v>297076.90000000002</v>
      </c>
      <c r="L152" s="41">
        <v>230305</v>
      </c>
      <c r="M152" s="41">
        <v>230305</v>
      </c>
      <c r="N152" s="41">
        <v>230305</v>
      </c>
    </row>
    <row r="153" spans="1:14" s="31" customFormat="1" ht="47.25">
      <c r="A153" s="25"/>
      <c r="B153" s="26" t="s">
        <v>237</v>
      </c>
      <c r="C153" s="26" t="s">
        <v>350</v>
      </c>
      <c r="D153" s="26" t="s">
        <v>351</v>
      </c>
      <c r="E153" s="66" t="s">
        <v>352</v>
      </c>
      <c r="F153" s="29" t="s">
        <v>133</v>
      </c>
      <c r="G153" s="66"/>
      <c r="H153" s="41">
        <v>365753.2</v>
      </c>
      <c r="I153" s="41">
        <v>365753.2</v>
      </c>
      <c r="J153" s="41">
        <v>359412.97522000002</v>
      </c>
      <c r="K153" s="41">
        <v>365753.2</v>
      </c>
      <c r="L153" s="41">
        <v>363287.7</v>
      </c>
      <c r="M153" s="41">
        <v>363287.7</v>
      </c>
      <c r="N153" s="41">
        <v>363287.7</v>
      </c>
    </row>
    <row r="154" spans="1:14" s="31" customFormat="1" ht="63">
      <c r="A154" s="25"/>
      <c r="B154" s="26" t="s">
        <v>237</v>
      </c>
      <c r="C154" s="26" t="s">
        <v>353</v>
      </c>
      <c r="D154" s="26" t="s">
        <v>354</v>
      </c>
      <c r="E154" s="66" t="s">
        <v>355</v>
      </c>
      <c r="F154" s="29" t="s">
        <v>133</v>
      </c>
      <c r="G154" s="66"/>
      <c r="H154" s="41">
        <v>425408.2</v>
      </c>
      <c r="I154" s="41">
        <v>425408.2</v>
      </c>
      <c r="J154" s="41">
        <v>391831.00847</v>
      </c>
      <c r="K154" s="41">
        <v>425408.2</v>
      </c>
      <c r="L154" s="41">
        <v>363936.7</v>
      </c>
      <c r="M154" s="41">
        <v>363481.8</v>
      </c>
      <c r="N154" s="41">
        <v>363481.8</v>
      </c>
    </row>
    <row r="155" spans="1:14" s="31" customFormat="1" ht="63">
      <c r="A155" s="25"/>
      <c r="B155" s="26" t="s">
        <v>237</v>
      </c>
      <c r="C155" s="26" t="s">
        <v>356</v>
      </c>
      <c r="D155" s="26"/>
      <c r="E155" s="66" t="s">
        <v>357</v>
      </c>
      <c r="F155" s="29" t="s">
        <v>133</v>
      </c>
      <c r="G155" s="66"/>
      <c r="H155" s="41">
        <v>101219.7</v>
      </c>
      <c r="I155" s="41">
        <v>45000</v>
      </c>
      <c r="J155" s="41">
        <v>44999.999519999998</v>
      </c>
      <c r="K155" s="41">
        <v>45000</v>
      </c>
      <c r="L155" s="41"/>
      <c r="M155" s="41"/>
      <c r="N155" s="41"/>
    </row>
    <row r="156" spans="1:14" s="31" customFormat="1" ht="63">
      <c r="A156" s="25"/>
      <c r="B156" s="26" t="s">
        <v>237</v>
      </c>
      <c r="C156" s="26" t="s">
        <v>358</v>
      </c>
      <c r="D156" s="26"/>
      <c r="E156" s="67" t="s">
        <v>359</v>
      </c>
      <c r="F156" s="62" t="s">
        <v>262</v>
      </c>
      <c r="G156" s="67"/>
      <c r="H156" s="41">
        <v>280800.8</v>
      </c>
      <c r="I156" s="41">
        <v>280800.8</v>
      </c>
      <c r="J156" s="41">
        <v>40421.782579999999</v>
      </c>
      <c r="K156" s="41">
        <v>280800.8</v>
      </c>
      <c r="L156" s="41"/>
      <c r="M156" s="41"/>
      <c r="N156" s="41"/>
    </row>
    <row r="157" spans="1:14" s="31" customFormat="1" ht="63">
      <c r="A157" s="25"/>
      <c r="B157" s="26" t="s">
        <v>237</v>
      </c>
      <c r="C157" s="26" t="s">
        <v>360</v>
      </c>
      <c r="D157" s="26"/>
      <c r="E157" s="60" t="s">
        <v>361</v>
      </c>
      <c r="F157" s="55" t="s">
        <v>262</v>
      </c>
      <c r="G157" s="67"/>
      <c r="H157" s="41">
        <v>5453.2</v>
      </c>
      <c r="I157" s="41">
        <v>5453.2</v>
      </c>
      <c r="J157" s="41">
        <v>0</v>
      </c>
      <c r="K157" s="41">
        <v>5453.2</v>
      </c>
      <c r="L157" s="41"/>
      <c r="M157" s="41"/>
      <c r="N157" s="41"/>
    </row>
    <row r="158" spans="1:14" s="31" customFormat="1" ht="47.25">
      <c r="A158" s="25"/>
      <c r="B158" s="26" t="s">
        <v>237</v>
      </c>
      <c r="C158" s="68" t="s">
        <v>362</v>
      </c>
      <c r="D158" s="68" t="s">
        <v>363</v>
      </c>
      <c r="E158" s="60" t="s">
        <v>364</v>
      </c>
      <c r="F158" s="55" t="s">
        <v>106</v>
      </c>
      <c r="G158" s="67"/>
      <c r="H158" s="41">
        <v>49118</v>
      </c>
      <c r="I158" s="41">
        <v>49118</v>
      </c>
      <c r="J158" s="41">
        <v>0</v>
      </c>
      <c r="K158" s="41">
        <v>49118</v>
      </c>
      <c r="L158" s="41">
        <v>18873</v>
      </c>
      <c r="M158" s="41">
        <v>11332.3</v>
      </c>
      <c r="N158" s="41">
        <v>14201.8</v>
      </c>
    </row>
    <row r="159" spans="1:14" s="31" customFormat="1" ht="110.25">
      <c r="A159" s="25"/>
      <c r="B159" s="26" t="s">
        <v>237</v>
      </c>
      <c r="C159" s="68" t="s">
        <v>365</v>
      </c>
      <c r="D159" s="68" t="s">
        <v>366</v>
      </c>
      <c r="E159" s="69" t="s">
        <v>367</v>
      </c>
      <c r="F159" s="55" t="s">
        <v>103</v>
      </c>
      <c r="G159" s="67"/>
      <c r="H159" s="41"/>
      <c r="I159" s="41"/>
      <c r="J159" s="41"/>
      <c r="K159" s="41"/>
      <c r="L159" s="41">
        <v>665983.9</v>
      </c>
      <c r="M159" s="41">
        <v>144109.6</v>
      </c>
      <c r="N159" s="41"/>
    </row>
    <row r="160" spans="1:14" s="31" customFormat="1" ht="78.75">
      <c r="A160" s="25"/>
      <c r="B160" s="26" t="s">
        <v>237</v>
      </c>
      <c r="C160" s="68" t="s">
        <v>368</v>
      </c>
      <c r="D160" s="68" t="s">
        <v>369</v>
      </c>
      <c r="E160" s="69" t="s">
        <v>370</v>
      </c>
      <c r="F160" s="29" t="s">
        <v>133</v>
      </c>
      <c r="G160" s="28"/>
      <c r="H160" s="41">
        <v>81804.800000000003</v>
      </c>
      <c r="I160" s="41">
        <v>81804.800000000003</v>
      </c>
      <c r="J160" s="41">
        <v>81804.800000000003</v>
      </c>
      <c r="K160" s="41">
        <v>81804.800000000003</v>
      </c>
      <c r="L160" s="41">
        <v>138033.70000000001</v>
      </c>
      <c r="M160" s="41">
        <v>137551.5</v>
      </c>
      <c r="N160" s="41">
        <v>0</v>
      </c>
    </row>
    <row r="161" spans="1:14" s="31" customFormat="1" ht="78.75">
      <c r="A161" s="25"/>
      <c r="B161" s="26" t="s">
        <v>237</v>
      </c>
      <c r="C161" s="68" t="s">
        <v>368</v>
      </c>
      <c r="D161" s="68" t="s">
        <v>369</v>
      </c>
      <c r="E161" s="28" t="s">
        <v>371</v>
      </c>
      <c r="F161" s="29" t="s">
        <v>133</v>
      </c>
      <c r="G161" s="28"/>
      <c r="H161" s="41">
        <v>2716.7</v>
      </c>
      <c r="I161" s="41">
        <v>2716.7</v>
      </c>
      <c r="J161" s="41">
        <v>818.81119999999999</v>
      </c>
      <c r="K161" s="41">
        <v>2716.7</v>
      </c>
      <c r="L161" s="41">
        <v>751</v>
      </c>
      <c r="M161" s="41"/>
      <c r="N161" s="41"/>
    </row>
    <row r="162" spans="1:14" s="31" customFormat="1" ht="110.25">
      <c r="A162" s="25"/>
      <c r="B162" s="26" t="s">
        <v>237</v>
      </c>
      <c r="C162" s="68" t="s">
        <v>368</v>
      </c>
      <c r="D162" s="68" t="s">
        <v>369</v>
      </c>
      <c r="E162" s="28" t="s">
        <v>372</v>
      </c>
      <c r="F162" s="29" t="s">
        <v>133</v>
      </c>
      <c r="G162" s="28"/>
      <c r="H162" s="41"/>
      <c r="I162" s="41"/>
      <c r="J162" s="41"/>
      <c r="K162" s="41"/>
      <c r="L162" s="41">
        <v>44030.8</v>
      </c>
      <c r="M162" s="41">
        <v>20791.8</v>
      </c>
      <c r="N162" s="41">
        <v>0</v>
      </c>
    </row>
    <row r="163" spans="1:14" s="31" customFormat="1" ht="47.25">
      <c r="A163" s="25"/>
      <c r="B163" s="26" t="s">
        <v>237</v>
      </c>
      <c r="C163" s="27" t="s">
        <v>373</v>
      </c>
      <c r="D163" s="27" t="s">
        <v>374</v>
      </c>
      <c r="E163" s="28" t="s">
        <v>375</v>
      </c>
      <c r="F163" s="29" t="s">
        <v>133</v>
      </c>
      <c r="G163" s="66"/>
      <c r="H163" s="41">
        <v>2148</v>
      </c>
      <c r="I163" s="41">
        <v>2148</v>
      </c>
      <c r="J163" s="41">
        <v>0</v>
      </c>
      <c r="K163" s="41">
        <v>2148</v>
      </c>
      <c r="L163" s="41">
        <v>6213.4</v>
      </c>
      <c r="M163" s="41">
        <v>5509</v>
      </c>
      <c r="N163" s="41">
        <v>2557.9</v>
      </c>
    </row>
    <row r="164" spans="1:14" s="31" customFormat="1" ht="94.5">
      <c r="A164" s="25"/>
      <c r="B164" s="26" t="s">
        <v>237</v>
      </c>
      <c r="C164" s="26" t="s">
        <v>376</v>
      </c>
      <c r="D164" s="26"/>
      <c r="E164" s="70" t="s">
        <v>377</v>
      </c>
      <c r="F164" s="52" t="s">
        <v>182</v>
      </c>
      <c r="G164" s="66"/>
      <c r="H164" s="41"/>
      <c r="I164" s="41">
        <v>132189.5</v>
      </c>
      <c r="J164" s="41">
        <v>0</v>
      </c>
      <c r="K164" s="41">
        <v>132189.5</v>
      </c>
      <c r="L164" s="41"/>
      <c r="M164" s="41"/>
      <c r="N164" s="41"/>
    </row>
    <row r="165" spans="1:14" s="31" customFormat="1" ht="63">
      <c r="A165" s="25"/>
      <c r="B165" s="26" t="s">
        <v>237</v>
      </c>
      <c r="C165" s="27" t="s">
        <v>378</v>
      </c>
      <c r="D165" s="27" t="s">
        <v>379</v>
      </c>
      <c r="E165" s="28" t="s">
        <v>380</v>
      </c>
      <c r="F165" s="52" t="s">
        <v>3</v>
      </c>
      <c r="G165" s="28"/>
      <c r="H165" s="41">
        <v>31099.5</v>
      </c>
      <c r="I165" s="41">
        <v>35263.300000000003</v>
      </c>
      <c r="J165" s="41">
        <v>26917.535</v>
      </c>
      <c r="K165" s="41">
        <v>35263.300000000003</v>
      </c>
      <c r="L165" s="41">
        <v>38265.300000000003</v>
      </c>
      <c r="M165" s="41">
        <v>38265.300000000003</v>
      </c>
      <c r="N165" s="41">
        <v>38265.300000000003</v>
      </c>
    </row>
    <row r="166" spans="1:14" s="31" customFormat="1" ht="78.75">
      <c r="A166" s="25"/>
      <c r="B166" s="26" t="s">
        <v>237</v>
      </c>
      <c r="C166" s="27" t="s">
        <v>381</v>
      </c>
      <c r="D166" s="27" t="s">
        <v>382</v>
      </c>
      <c r="E166" s="28" t="s">
        <v>383</v>
      </c>
      <c r="F166" s="52" t="s">
        <v>384</v>
      </c>
      <c r="G166" s="28"/>
      <c r="H166" s="41">
        <v>3999.2</v>
      </c>
      <c r="I166" s="41">
        <v>3999.2</v>
      </c>
      <c r="J166" s="41">
        <v>3999.2</v>
      </c>
      <c r="K166" s="41">
        <v>3999.2</v>
      </c>
      <c r="L166" s="41">
        <v>610.20000000000005</v>
      </c>
      <c r="M166" s="41">
        <v>633.29999999999995</v>
      </c>
      <c r="N166" s="41">
        <v>661.5</v>
      </c>
    </row>
    <row r="167" spans="1:14" s="31" customFormat="1" ht="47.25">
      <c r="A167" s="25"/>
      <c r="B167" s="26" t="s">
        <v>237</v>
      </c>
      <c r="C167" s="27" t="s">
        <v>385</v>
      </c>
      <c r="D167" s="27" t="s">
        <v>386</v>
      </c>
      <c r="E167" s="28" t="s">
        <v>387</v>
      </c>
      <c r="F167" s="52" t="s">
        <v>106</v>
      </c>
      <c r="G167" s="28"/>
      <c r="H167" s="41">
        <v>16864.599999999999</v>
      </c>
      <c r="I167" s="41">
        <v>16864.599999999999</v>
      </c>
      <c r="J167" s="41">
        <v>6878.9276399999999</v>
      </c>
      <c r="K167" s="41">
        <v>16864.599999999999</v>
      </c>
      <c r="L167" s="41">
        <v>16861.099999999999</v>
      </c>
      <c r="M167" s="41">
        <v>16861.099999999999</v>
      </c>
      <c r="N167" s="41">
        <v>16861.099999999999</v>
      </c>
    </row>
    <row r="168" spans="1:14" s="31" customFormat="1" ht="47.25">
      <c r="A168" s="25"/>
      <c r="B168" s="26" t="s">
        <v>237</v>
      </c>
      <c r="C168" s="29" t="s">
        <v>388</v>
      </c>
      <c r="D168" s="29" t="s">
        <v>389</v>
      </c>
      <c r="E168" s="28" t="s">
        <v>390</v>
      </c>
      <c r="F168" s="52" t="s">
        <v>106</v>
      </c>
      <c r="G168" s="28"/>
      <c r="H168" s="41">
        <v>249048</v>
      </c>
      <c r="I168" s="41">
        <v>249048</v>
      </c>
      <c r="J168" s="41">
        <v>160457.98788</v>
      </c>
      <c r="K168" s="41">
        <v>249048</v>
      </c>
      <c r="L168" s="41">
        <v>248809.2</v>
      </c>
      <c r="M168" s="41">
        <v>257109.9</v>
      </c>
      <c r="N168" s="41">
        <v>264691.7</v>
      </c>
    </row>
    <row r="169" spans="1:14" s="31" customFormat="1" ht="126">
      <c r="A169" s="25"/>
      <c r="B169" s="26" t="s">
        <v>237</v>
      </c>
      <c r="C169" s="29" t="s">
        <v>391</v>
      </c>
      <c r="D169" s="29" t="s">
        <v>392</v>
      </c>
      <c r="E169" s="54" t="s">
        <v>393</v>
      </c>
      <c r="F169" s="52" t="s">
        <v>262</v>
      </c>
      <c r="G169" s="28"/>
      <c r="H169" s="41">
        <v>21664</v>
      </c>
      <c r="I169" s="41">
        <v>21664</v>
      </c>
      <c r="J169" s="41">
        <v>21582.144</v>
      </c>
      <c r="K169" s="41">
        <v>21664</v>
      </c>
      <c r="L169" s="41">
        <v>28081.599999999999</v>
      </c>
      <c r="M169" s="41"/>
      <c r="N169" s="41"/>
    </row>
    <row r="170" spans="1:14" s="31" customFormat="1" ht="78.75">
      <c r="A170" s="25"/>
      <c r="B170" s="26" t="s">
        <v>237</v>
      </c>
      <c r="C170" s="29" t="s">
        <v>394</v>
      </c>
      <c r="D170" s="29" t="s">
        <v>395</v>
      </c>
      <c r="E170" s="54" t="s">
        <v>396</v>
      </c>
      <c r="F170" s="52" t="s">
        <v>262</v>
      </c>
      <c r="G170" s="28"/>
      <c r="H170" s="41">
        <v>22837.9</v>
      </c>
      <c r="I170" s="41">
        <v>14011.9</v>
      </c>
      <c r="J170" s="41">
        <v>8767.7459999999992</v>
      </c>
      <c r="K170" s="41">
        <v>14011.9</v>
      </c>
      <c r="L170" s="41">
        <v>21630.9</v>
      </c>
      <c r="M170" s="41">
        <v>21634.2</v>
      </c>
      <c r="N170" s="41">
        <v>21636.799999999999</v>
      </c>
    </row>
    <row r="171" spans="1:14" s="31" customFormat="1" ht="78.75">
      <c r="A171" s="25"/>
      <c r="B171" s="26" t="s">
        <v>237</v>
      </c>
      <c r="C171" s="29" t="s">
        <v>397</v>
      </c>
      <c r="D171" s="29" t="s">
        <v>398</v>
      </c>
      <c r="E171" s="28" t="s">
        <v>399</v>
      </c>
      <c r="F171" s="29" t="s">
        <v>231</v>
      </c>
      <c r="G171" s="28"/>
      <c r="H171" s="41">
        <v>39808.800000000003</v>
      </c>
      <c r="I171" s="41">
        <v>39808.800000000003</v>
      </c>
      <c r="J171" s="41">
        <v>24216.55373</v>
      </c>
      <c r="K171" s="41">
        <v>39808.800000000003</v>
      </c>
      <c r="L171" s="41">
        <v>39457.800000000003</v>
      </c>
      <c r="M171" s="41">
        <v>44360.9</v>
      </c>
      <c r="N171" s="41">
        <v>47605.1</v>
      </c>
    </row>
    <row r="172" spans="1:14" s="31" customFormat="1" ht="94.5">
      <c r="A172" s="25"/>
      <c r="B172" s="26" t="s">
        <v>237</v>
      </c>
      <c r="C172" s="56" t="s">
        <v>400</v>
      </c>
      <c r="D172" s="56" t="s">
        <v>401</v>
      </c>
      <c r="E172" s="54" t="s">
        <v>402</v>
      </c>
      <c r="F172" s="52" t="s">
        <v>262</v>
      </c>
      <c r="G172" s="28"/>
      <c r="H172" s="41"/>
      <c r="I172" s="41">
        <v>14951.4</v>
      </c>
      <c r="J172" s="41">
        <v>7418.8620000000001</v>
      </c>
      <c r="K172" s="41">
        <v>14951.4</v>
      </c>
      <c r="L172" s="41">
        <v>24678.400000000001</v>
      </c>
      <c r="M172" s="41">
        <v>24654.2</v>
      </c>
      <c r="N172" s="41">
        <v>24628.1</v>
      </c>
    </row>
    <row r="173" spans="1:14" s="31" customFormat="1" ht="78.75">
      <c r="A173" s="25"/>
      <c r="B173" s="26" t="s">
        <v>237</v>
      </c>
      <c r="C173" s="27" t="s">
        <v>403</v>
      </c>
      <c r="D173" s="27" t="s">
        <v>404</v>
      </c>
      <c r="E173" s="28" t="s">
        <v>405</v>
      </c>
      <c r="F173" s="29" t="s">
        <v>231</v>
      </c>
      <c r="G173" s="28"/>
      <c r="H173" s="41">
        <v>57711.199999999997</v>
      </c>
      <c r="I173" s="41">
        <v>58160.4</v>
      </c>
      <c r="J173" s="41">
        <v>59403.420250000003</v>
      </c>
      <c r="K173" s="41">
        <v>61500</v>
      </c>
      <c r="L173" s="41">
        <v>60231.7</v>
      </c>
      <c r="M173" s="41">
        <v>65948.100000000006</v>
      </c>
      <c r="N173" s="41">
        <v>68586.899999999994</v>
      </c>
    </row>
    <row r="174" spans="1:14" s="31" customFormat="1" ht="78.75">
      <c r="A174" s="25"/>
      <c r="B174" s="26" t="s">
        <v>237</v>
      </c>
      <c r="C174" s="27" t="s">
        <v>406</v>
      </c>
      <c r="D174" s="27" t="s">
        <v>407</v>
      </c>
      <c r="E174" s="28" t="s">
        <v>408</v>
      </c>
      <c r="F174" s="29" t="s">
        <v>231</v>
      </c>
      <c r="G174" s="28"/>
      <c r="H174" s="41">
        <v>142</v>
      </c>
      <c r="I174" s="41">
        <v>142</v>
      </c>
      <c r="J174" s="41">
        <v>56.97775</v>
      </c>
      <c r="K174" s="41">
        <v>142</v>
      </c>
      <c r="L174" s="41">
        <v>116.6</v>
      </c>
      <c r="M174" s="41">
        <v>136.80000000000001</v>
      </c>
      <c r="N174" s="41">
        <v>158.9</v>
      </c>
    </row>
    <row r="175" spans="1:14" s="31" customFormat="1" ht="47.25">
      <c r="A175" s="25"/>
      <c r="B175" s="26" t="s">
        <v>237</v>
      </c>
      <c r="C175" s="27" t="s">
        <v>409</v>
      </c>
      <c r="D175" s="27" t="s">
        <v>410</v>
      </c>
      <c r="E175" s="28" t="s">
        <v>411</v>
      </c>
      <c r="F175" s="29" t="s">
        <v>231</v>
      </c>
      <c r="G175" s="28"/>
      <c r="H175" s="41">
        <v>1113589.7</v>
      </c>
      <c r="I175" s="41">
        <v>1113589.7</v>
      </c>
      <c r="J175" s="41">
        <v>998239.76887000003</v>
      </c>
      <c r="K175" s="41">
        <v>1113589.7</v>
      </c>
      <c r="L175" s="41">
        <v>1162749.8</v>
      </c>
      <c r="M175" s="41">
        <v>1162747.5</v>
      </c>
      <c r="N175" s="41">
        <v>1162747.5</v>
      </c>
    </row>
    <row r="176" spans="1:14" s="31" customFormat="1" ht="63">
      <c r="A176" s="25"/>
      <c r="B176" s="26" t="s">
        <v>237</v>
      </c>
      <c r="C176" s="27" t="s">
        <v>412</v>
      </c>
      <c r="D176" s="27" t="s">
        <v>413</v>
      </c>
      <c r="E176" s="28" t="s">
        <v>414</v>
      </c>
      <c r="F176" s="29" t="s">
        <v>93</v>
      </c>
      <c r="G176" s="28"/>
      <c r="H176" s="41">
        <v>16865.3</v>
      </c>
      <c r="I176" s="41">
        <v>16865.3</v>
      </c>
      <c r="J176" s="41">
        <v>10583.10259</v>
      </c>
      <c r="K176" s="41">
        <v>16010.599999999999</v>
      </c>
      <c r="L176" s="41">
        <v>17786.7</v>
      </c>
      <c r="M176" s="41">
        <v>18441.7</v>
      </c>
      <c r="N176" s="41">
        <v>19504.900000000001</v>
      </c>
    </row>
    <row r="177" spans="1:14" s="31" customFormat="1" ht="94.5">
      <c r="A177" s="25"/>
      <c r="B177" s="26" t="s">
        <v>237</v>
      </c>
      <c r="C177" s="27" t="s">
        <v>415</v>
      </c>
      <c r="D177" s="27" t="s">
        <v>416</v>
      </c>
      <c r="E177" s="28" t="s">
        <v>417</v>
      </c>
      <c r="F177" s="29" t="s">
        <v>231</v>
      </c>
      <c r="G177" s="28"/>
      <c r="H177" s="41">
        <v>13226</v>
      </c>
      <c r="I177" s="41">
        <v>13226</v>
      </c>
      <c r="J177" s="41">
        <v>6419.2844400000004</v>
      </c>
      <c r="K177" s="41">
        <v>13226</v>
      </c>
      <c r="L177" s="41">
        <v>16549</v>
      </c>
      <c r="M177" s="41">
        <v>17247.599999999999</v>
      </c>
      <c r="N177" s="41">
        <v>17910.099999999999</v>
      </c>
    </row>
    <row r="178" spans="1:14" s="31" customFormat="1" ht="78.75">
      <c r="A178" s="25"/>
      <c r="B178" s="26" t="s">
        <v>237</v>
      </c>
      <c r="C178" s="27" t="s">
        <v>418</v>
      </c>
      <c r="D178" s="27" t="s">
        <v>419</v>
      </c>
      <c r="E178" s="28" t="s">
        <v>420</v>
      </c>
      <c r="F178" s="29" t="s">
        <v>231</v>
      </c>
      <c r="G178" s="28"/>
      <c r="H178" s="41">
        <v>184.7</v>
      </c>
      <c r="I178" s="41">
        <v>184.7</v>
      </c>
      <c r="J178" s="41">
        <v>73.328109999999995</v>
      </c>
      <c r="K178" s="41">
        <v>184.7</v>
      </c>
      <c r="L178" s="41">
        <v>115.8</v>
      </c>
      <c r="M178" s="41">
        <v>115.8</v>
      </c>
      <c r="N178" s="41">
        <v>115.8</v>
      </c>
    </row>
    <row r="179" spans="1:14" s="31" customFormat="1" ht="63">
      <c r="A179" s="25"/>
      <c r="B179" s="26" t="s">
        <v>237</v>
      </c>
      <c r="C179" s="29" t="s">
        <v>421</v>
      </c>
      <c r="D179" s="29" t="s">
        <v>422</v>
      </c>
      <c r="E179" s="28" t="s">
        <v>423</v>
      </c>
      <c r="F179" s="29" t="s">
        <v>231</v>
      </c>
      <c r="G179" s="28"/>
      <c r="H179" s="41">
        <v>445979</v>
      </c>
      <c r="I179" s="41">
        <v>445979</v>
      </c>
      <c r="J179" s="41">
        <v>286710.34639999998</v>
      </c>
      <c r="K179" s="41">
        <v>445979</v>
      </c>
      <c r="L179" s="41">
        <v>591096.4</v>
      </c>
      <c r="M179" s="41">
        <v>607925.1</v>
      </c>
      <c r="N179" s="41">
        <v>608833.6</v>
      </c>
    </row>
    <row r="180" spans="1:14" s="31" customFormat="1" ht="126">
      <c r="A180" s="25"/>
      <c r="B180" s="26" t="s">
        <v>237</v>
      </c>
      <c r="C180" s="29" t="s">
        <v>424</v>
      </c>
      <c r="D180" s="29" t="s">
        <v>425</v>
      </c>
      <c r="E180" s="28" t="s">
        <v>426</v>
      </c>
      <c r="F180" s="29" t="s">
        <v>231</v>
      </c>
      <c r="G180" s="28"/>
      <c r="H180" s="41">
        <v>635845.5</v>
      </c>
      <c r="I180" s="41">
        <v>635845.5</v>
      </c>
      <c r="J180" s="41">
        <v>413923.33192000003</v>
      </c>
      <c r="K180" s="41">
        <v>635845.5</v>
      </c>
      <c r="L180" s="41">
        <v>629497.1</v>
      </c>
      <c r="M180" s="41">
        <v>656105.4</v>
      </c>
      <c r="N180" s="41">
        <v>681298</v>
      </c>
    </row>
    <row r="181" spans="1:14" s="31" customFormat="1" ht="126">
      <c r="A181" s="25"/>
      <c r="B181" s="26" t="s">
        <v>237</v>
      </c>
      <c r="C181" s="56" t="s">
        <v>427</v>
      </c>
      <c r="D181" s="56"/>
      <c r="E181" s="54" t="s">
        <v>428</v>
      </c>
      <c r="F181" s="52" t="s">
        <v>182</v>
      </c>
      <c r="G181" s="28"/>
      <c r="H181" s="41"/>
      <c r="I181" s="41">
        <v>223578.6</v>
      </c>
      <c r="J181" s="41">
        <v>190896.21734</v>
      </c>
      <c r="K181" s="41">
        <v>223578.6</v>
      </c>
      <c r="L181" s="41"/>
      <c r="M181" s="41"/>
      <c r="N181" s="41"/>
    </row>
    <row r="182" spans="1:14" s="31" customFormat="1" ht="63">
      <c r="A182" s="25"/>
      <c r="B182" s="26" t="s">
        <v>237</v>
      </c>
      <c r="C182" s="29" t="s">
        <v>429</v>
      </c>
      <c r="D182" s="29"/>
      <c r="E182" s="28" t="s">
        <v>430</v>
      </c>
      <c r="F182" s="29" t="s">
        <v>262</v>
      </c>
      <c r="G182" s="28"/>
      <c r="H182" s="41">
        <v>1517.9</v>
      </c>
      <c r="I182" s="41">
        <v>1517.9</v>
      </c>
      <c r="J182" s="41">
        <v>1484.616</v>
      </c>
      <c r="K182" s="41">
        <v>1517.9</v>
      </c>
      <c r="L182" s="41"/>
      <c r="M182" s="41"/>
      <c r="N182" s="41"/>
    </row>
    <row r="183" spans="1:14" s="31" customFormat="1" ht="78.75">
      <c r="A183" s="25"/>
      <c r="B183" s="26" t="s">
        <v>237</v>
      </c>
      <c r="C183" s="26" t="s">
        <v>431</v>
      </c>
      <c r="D183" s="26" t="s">
        <v>432</v>
      </c>
      <c r="E183" s="60" t="s">
        <v>433</v>
      </c>
      <c r="F183" s="52" t="s">
        <v>231</v>
      </c>
      <c r="G183" s="28"/>
      <c r="H183" s="41"/>
      <c r="I183" s="41">
        <v>167593.60000000001</v>
      </c>
      <c r="J183" s="41">
        <v>91899.151230000003</v>
      </c>
      <c r="K183" s="41">
        <v>167593.60000000001</v>
      </c>
      <c r="L183" s="41">
        <v>850304.2</v>
      </c>
      <c r="M183" s="41">
        <v>945723</v>
      </c>
      <c r="N183" s="41">
        <v>966618</v>
      </c>
    </row>
    <row r="184" spans="1:14" s="37" customFormat="1" ht="31.5">
      <c r="A184" s="35"/>
      <c r="B184" s="26" t="s">
        <v>237</v>
      </c>
      <c r="C184" s="25" t="s">
        <v>434</v>
      </c>
      <c r="D184" s="25"/>
      <c r="E184" s="66" t="s">
        <v>435</v>
      </c>
      <c r="F184" s="56" t="s">
        <v>130</v>
      </c>
      <c r="G184" s="66"/>
      <c r="H184" s="71">
        <v>139006.20000000001</v>
      </c>
      <c r="I184" s="71">
        <v>148500.5</v>
      </c>
      <c r="J184" s="41">
        <v>103997.44684</v>
      </c>
      <c r="K184" s="71">
        <v>148500.5</v>
      </c>
      <c r="L184" s="71">
        <v>146865.79999999999</v>
      </c>
      <c r="M184" s="71">
        <v>127949.7</v>
      </c>
      <c r="N184" s="71">
        <v>116270.8</v>
      </c>
    </row>
    <row r="185" spans="1:14" s="37" customFormat="1" ht="63">
      <c r="A185" s="35"/>
      <c r="B185" s="26" t="s">
        <v>237</v>
      </c>
      <c r="C185" s="25" t="s">
        <v>436</v>
      </c>
      <c r="D185" s="25"/>
      <c r="E185" s="66" t="s">
        <v>437</v>
      </c>
      <c r="F185" s="56" t="s">
        <v>438</v>
      </c>
      <c r="G185" s="66"/>
      <c r="H185" s="71"/>
      <c r="I185" s="71">
        <v>880.4</v>
      </c>
      <c r="J185" s="41">
        <v>7702.0897199999999</v>
      </c>
      <c r="K185" s="71">
        <v>7702.1</v>
      </c>
      <c r="L185" s="71"/>
      <c r="M185" s="71"/>
      <c r="N185" s="71"/>
    </row>
    <row r="186" spans="1:14" s="37" customFormat="1" ht="63">
      <c r="A186" s="35"/>
      <c r="B186" s="26" t="s">
        <v>237</v>
      </c>
      <c r="C186" s="25" t="s">
        <v>439</v>
      </c>
      <c r="D186" s="25"/>
      <c r="E186" s="66" t="s">
        <v>440</v>
      </c>
      <c r="F186" s="56" t="s">
        <v>438</v>
      </c>
      <c r="G186" s="66"/>
      <c r="H186" s="71"/>
      <c r="I186" s="71">
        <v>269.5</v>
      </c>
      <c r="J186" s="41">
        <v>3544.97505</v>
      </c>
      <c r="K186" s="71">
        <v>3545</v>
      </c>
      <c r="L186" s="71"/>
      <c r="M186" s="71"/>
      <c r="N186" s="71"/>
    </row>
    <row r="187" spans="1:14" s="37" customFormat="1" ht="110.25">
      <c r="A187" s="35"/>
      <c r="B187" s="26" t="s">
        <v>237</v>
      </c>
      <c r="C187" s="25" t="s">
        <v>441</v>
      </c>
      <c r="D187" s="25"/>
      <c r="E187" s="60" t="s">
        <v>442</v>
      </c>
      <c r="F187" s="72" t="s">
        <v>93</v>
      </c>
      <c r="G187" s="66"/>
      <c r="H187" s="71"/>
      <c r="I187" s="71">
        <v>632121</v>
      </c>
      <c r="J187" s="41">
        <v>0</v>
      </c>
      <c r="K187" s="71">
        <v>632121</v>
      </c>
      <c r="L187" s="71"/>
      <c r="M187" s="71"/>
      <c r="N187" s="71"/>
    </row>
    <row r="188" spans="1:14" s="31" customFormat="1" ht="63">
      <c r="A188" s="25"/>
      <c r="B188" s="26" t="s">
        <v>237</v>
      </c>
      <c r="C188" s="27" t="s">
        <v>443</v>
      </c>
      <c r="D188" s="27" t="s">
        <v>444</v>
      </c>
      <c r="E188" s="28" t="s">
        <v>445</v>
      </c>
      <c r="F188" s="29" t="s">
        <v>182</v>
      </c>
      <c r="G188" s="28"/>
      <c r="H188" s="41">
        <v>81170.7</v>
      </c>
      <c r="I188" s="41">
        <v>105905.1</v>
      </c>
      <c r="J188" s="41">
        <v>91283.323059999995</v>
      </c>
      <c r="K188" s="41">
        <v>105905.1</v>
      </c>
      <c r="L188" s="41">
        <v>78101.5</v>
      </c>
      <c r="M188" s="41">
        <v>77338.2</v>
      </c>
      <c r="N188" s="41">
        <v>77338.2</v>
      </c>
    </row>
    <row r="189" spans="1:14" s="31" customFormat="1" ht="47.25">
      <c r="A189" s="25"/>
      <c r="B189" s="26" t="s">
        <v>237</v>
      </c>
      <c r="C189" s="27" t="s">
        <v>446</v>
      </c>
      <c r="D189" s="27"/>
      <c r="E189" s="73" t="s">
        <v>447</v>
      </c>
      <c r="F189" s="56" t="s">
        <v>103</v>
      </c>
      <c r="G189" s="73"/>
      <c r="H189" s="74"/>
      <c r="I189" s="74">
        <v>1180000</v>
      </c>
      <c r="J189" s="41">
        <v>905292.68218</v>
      </c>
      <c r="K189" s="74">
        <v>1180000</v>
      </c>
      <c r="L189" s="74"/>
      <c r="M189" s="74"/>
      <c r="N189" s="74"/>
    </row>
    <row r="190" spans="1:14" s="31" customFormat="1" ht="173.25">
      <c r="A190" s="25"/>
      <c r="B190" s="26" t="s">
        <v>237</v>
      </c>
      <c r="C190" s="75" t="s">
        <v>448</v>
      </c>
      <c r="D190" s="75"/>
      <c r="E190" s="76" t="s">
        <v>449</v>
      </c>
      <c r="F190" s="52" t="s">
        <v>182</v>
      </c>
      <c r="G190" s="73"/>
      <c r="H190" s="74"/>
      <c r="I190" s="74">
        <v>690.2</v>
      </c>
      <c r="J190" s="41">
        <v>0</v>
      </c>
      <c r="K190" s="74">
        <v>690.2</v>
      </c>
      <c r="L190" s="74"/>
      <c r="M190" s="74"/>
      <c r="N190" s="74"/>
    </row>
    <row r="191" spans="1:14" s="31" customFormat="1" ht="110.25">
      <c r="A191" s="25"/>
      <c r="B191" s="26" t="s">
        <v>237</v>
      </c>
      <c r="C191" s="75" t="s">
        <v>450</v>
      </c>
      <c r="D191" s="75"/>
      <c r="E191" s="76" t="s">
        <v>451</v>
      </c>
      <c r="F191" s="55" t="s">
        <v>262</v>
      </c>
      <c r="G191" s="73"/>
      <c r="H191" s="74"/>
      <c r="I191" s="74">
        <v>57758.6</v>
      </c>
      <c r="J191" s="41">
        <v>50310.808400000002</v>
      </c>
      <c r="K191" s="74">
        <v>57758.6</v>
      </c>
      <c r="L191" s="74"/>
      <c r="M191" s="74"/>
      <c r="N191" s="74"/>
    </row>
    <row r="192" spans="1:14" s="31" customFormat="1" ht="78.75">
      <c r="A192" s="25"/>
      <c r="B192" s="26" t="s">
        <v>237</v>
      </c>
      <c r="C192" s="75" t="s">
        <v>452</v>
      </c>
      <c r="D192" s="75"/>
      <c r="E192" s="76" t="s">
        <v>453</v>
      </c>
      <c r="F192" s="52" t="s">
        <v>182</v>
      </c>
      <c r="G192" s="73"/>
      <c r="H192" s="74"/>
      <c r="I192" s="74">
        <v>47974.2</v>
      </c>
      <c r="J192" s="71">
        <v>47974.2</v>
      </c>
      <c r="K192" s="74">
        <v>47974.2</v>
      </c>
      <c r="L192" s="74"/>
      <c r="M192" s="74"/>
      <c r="N192" s="74"/>
    </row>
    <row r="193" spans="1:14" s="31" customFormat="1" ht="110.25">
      <c r="A193" s="25"/>
      <c r="B193" s="26" t="s">
        <v>237</v>
      </c>
      <c r="C193" s="75" t="s">
        <v>452</v>
      </c>
      <c r="D193" s="75"/>
      <c r="E193" s="76" t="s">
        <v>454</v>
      </c>
      <c r="F193" s="52" t="s">
        <v>182</v>
      </c>
      <c r="G193" s="73"/>
      <c r="H193" s="74"/>
      <c r="I193" s="74">
        <v>41495.199999999997</v>
      </c>
      <c r="J193" s="71">
        <v>41495.199999999997</v>
      </c>
      <c r="K193" s="74">
        <v>41495.199999999997</v>
      </c>
      <c r="L193" s="74"/>
      <c r="M193" s="74"/>
      <c r="N193" s="74"/>
    </row>
    <row r="194" spans="1:14" s="31" customFormat="1" ht="141.75">
      <c r="A194" s="25"/>
      <c r="B194" s="26" t="s">
        <v>237</v>
      </c>
      <c r="C194" s="75" t="s">
        <v>452</v>
      </c>
      <c r="D194" s="75"/>
      <c r="E194" s="76" t="s">
        <v>455</v>
      </c>
      <c r="F194" s="52" t="s">
        <v>182</v>
      </c>
      <c r="G194" s="73"/>
      <c r="H194" s="74"/>
      <c r="I194" s="74">
        <v>23000</v>
      </c>
      <c r="J194" s="71">
        <v>23000</v>
      </c>
      <c r="K194" s="74">
        <v>23000</v>
      </c>
      <c r="L194" s="74"/>
      <c r="M194" s="74"/>
      <c r="N194" s="74"/>
    </row>
    <row r="195" spans="1:14" s="31" customFormat="1" ht="47.25">
      <c r="A195" s="25"/>
      <c r="B195" s="26" t="s">
        <v>237</v>
      </c>
      <c r="C195" s="27" t="s">
        <v>456</v>
      </c>
      <c r="D195" s="27"/>
      <c r="E195" s="28" t="s">
        <v>457</v>
      </c>
      <c r="F195" s="29" t="s">
        <v>103</v>
      </c>
      <c r="G195" s="28"/>
      <c r="H195" s="41"/>
      <c r="I195" s="41">
        <v>1041.8</v>
      </c>
      <c r="J195" s="41">
        <v>1041.7729999999999</v>
      </c>
      <c r="K195" s="41">
        <v>1041.8</v>
      </c>
      <c r="L195" s="41"/>
      <c r="M195" s="41"/>
      <c r="N195" s="41"/>
    </row>
    <row r="196" spans="1:14" s="31" customFormat="1" ht="63">
      <c r="A196" s="25"/>
      <c r="B196" s="26" t="s">
        <v>237</v>
      </c>
      <c r="C196" s="29" t="s">
        <v>458</v>
      </c>
      <c r="D196" s="29"/>
      <c r="E196" s="28" t="s">
        <v>457</v>
      </c>
      <c r="F196" s="62" t="s">
        <v>262</v>
      </c>
      <c r="G196" s="28"/>
      <c r="H196" s="41"/>
      <c r="I196" s="41"/>
      <c r="J196" s="41">
        <v>6395.366</v>
      </c>
      <c r="K196" s="41">
        <v>6395.366</v>
      </c>
      <c r="L196" s="41"/>
      <c r="M196" s="41"/>
      <c r="N196" s="41"/>
    </row>
    <row r="197" spans="1:14" s="31" customFormat="1" ht="31.5">
      <c r="A197" s="25"/>
      <c r="B197" s="26" t="s">
        <v>237</v>
      </c>
      <c r="C197" s="27" t="s">
        <v>459</v>
      </c>
      <c r="D197" s="27"/>
      <c r="E197" s="28" t="s">
        <v>457</v>
      </c>
      <c r="F197" s="29" t="s">
        <v>276</v>
      </c>
      <c r="G197" s="28"/>
      <c r="H197" s="41"/>
      <c r="I197" s="41"/>
      <c r="J197" s="41">
        <v>4979.9999699999998</v>
      </c>
      <c r="K197" s="41">
        <v>4979.9999699999998</v>
      </c>
      <c r="L197" s="41"/>
      <c r="M197" s="41"/>
      <c r="N197" s="41"/>
    </row>
    <row r="198" spans="1:14" s="31" customFormat="1" ht="47.25">
      <c r="A198" s="25"/>
      <c r="B198" s="26" t="s">
        <v>237</v>
      </c>
      <c r="C198" s="27" t="s">
        <v>460</v>
      </c>
      <c r="D198" s="27"/>
      <c r="E198" s="28" t="s">
        <v>461</v>
      </c>
      <c r="F198" s="29" t="s">
        <v>231</v>
      </c>
      <c r="G198" s="28"/>
      <c r="H198" s="41"/>
      <c r="I198" s="41"/>
      <c r="J198" s="41">
        <v>12.420999999999999</v>
      </c>
      <c r="K198" s="41">
        <v>12.420999999999999</v>
      </c>
      <c r="L198" s="41"/>
      <c r="M198" s="41"/>
      <c r="N198" s="41"/>
    </row>
    <row r="199" spans="1:14" s="31" customFormat="1" ht="141.75">
      <c r="A199" s="25"/>
      <c r="B199" s="26" t="s">
        <v>237</v>
      </c>
      <c r="C199" s="29" t="s">
        <v>462</v>
      </c>
      <c r="D199" s="29"/>
      <c r="E199" s="28" t="s">
        <v>463</v>
      </c>
      <c r="F199" s="62" t="s">
        <v>262</v>
      </c>
      <c r="G199" s="28"/>
      <c r="H199" s="77"/>
      <c r="I199" s="77"/>
      <c r="J199" s="41">
        <v>-12351.74159</v>
      </c>
      <c r="K199" s="41">
        <v>-12351.74159</v>
      </c>
      <c r="L199" s="77"/>
      <c r="M199" s="77"/>
      <c r="N199" s="77"/>
    </row>
    <row r="200" spans="1:14" s="31" customFormat="1" ht="47.25">
      <c r="A200" s="25"/>
      <c r="B200" s="26" t="s">
        <v>237</v>
      </c>
      <c r="C200" s="78" t="s">
        <v>464</v>
      </c>
      <c r="D200" s="78"/>
      <c r="E200" s="28" t="s">
        <v>465</v>
      </c>
      <c r="F200" s="29" t="s">
        <v>231</v>
      </c>
      <c r="G200" s="28"/>
      <c r="H200" s="77"/>
      <c r="I200" s="77"/>
      <c r="J200" s="41">
        <v>7882.38</v>
      </c>
      <c r="K200" s="41">
        <v>7882.38</v>
      </c>
      <c r="L200" s="77"/>
      <c r="M200" s="77"/>
      <c r="N200" s="77"/>
    </row>
    <row r="201" spans="1:14" s="31" customFormat="1" ht="141.75">
      <c r="A201" s="25"/>
      <c r="B201" s="26" t="s">
        <v>237</v>
      </c>
      <c r="C201" s="75" t="s">
        <v>466</v>
      </c>
      <c r="D201" s="75"/>
      <c r="E201" s="76" t="s">
        <v>467</v>
      </c>
      <c r="F201" s="55" t="s">
        <v>276</v>
      </c>
      <c r="G201" s="28"/>
      <c r="H201" s="77"/>
      <c r="I201" s="77">
        <v>100273.1</v>
      </c>
      <c r="J201" s="41">
        <v>54148.787900000003</v>
      </c>
      <c r="K201" s="77">
        <v>99586.1</v>
      </c>
      <c r="L201" s="77">
        <v>116484.70000000001</v>
      </c>
      <c r="M201" s="77"/>
      <c r="N201" s="77"/>
    </row>
    <row r="202" spans="1:14" s="31" customFormat="1" ht="47.25">
      <c r="A202" s="25"/>
      <c r="B202" s="26" t="s">
        <v>237</v>
      </c>
      <c r="C202" s="27" t="s">
        <v>468</v>
      </c>
      <c r="D202" s="27"/>
      <c r="E202" s="28" t="s">
        <v>469</v>
      </c>
      <c r="F202" s="29" t="s">
        <v>231</v>
      </c>
      <c r="G202" s="28"/>
      <c r="H202" s="77"/>
      <c r="I202" s="77"/>
      <c r="J202" s="41">
        <v>199</v>
      </c>
      <c r="K202" s="77">
        <v>199</v>
      </c>
      <c r="L202" s="77"/>
      <c r="M202" s="77"/>
      <c r="N202" s="77"/>
    </row>
    <row r="203" spans="1:14" s="31" customFormat="1" ht="94.5">
      <c r="A203" s="25"/>
      <c r="B203" s="26" t="s">
        <v>237</v>
      </c>
      <c r="C203" s="27" t="s">
        <v>470</v>
      </c>
      <c r="D203" s="27"/>
      <c r="E203" s="28" t="s">
        <v>471</v>
      </c>
      <c r="F203" s="29"/>
      <c r="G203" s="28"/>
      <c r="H203" s="77"/>
      <c r="I203" s="77"/>
      <c r="J203" s="41">
        <v>117177.78264999999</v>
      </c>
      <c r="K203" s="41">
        <v>117177.78264999999</v>
      </c>
      <c r="L203" s="77"/>
      <c r="M203" s="77"/>
      <c r="N203" s="77"/>
    </row>
    <row r="204" spans="1:14" s="31" customFormat="1" ht="47.25">
      <c r="A204" s="25"/>
      <c r="B204" s="26" t="s">
        <v>237</v>
      </c>
      <c r="C204" s="27" t="s">
        <v>472</v>
      </c>
      <c r="D204" s="27"/>
      <c r="E204" s="28" t="s">
        <v>473</v>
      </c>
      <c r="F204" s="29"/>
      <c r="G204" s="28"/>
      <c r="H204" s="77"/>
      <c r="I204" s="77"/>
      <c r="J204" s="41">
        <v>-198204.34802</v>
      </c>
      <c r="K204" s="41">
        <f>-198204.34802+57072.6</f>
        <v>-141131.74802</v>
      </c>
      <c r="L204" s="77"/>
      <c r="M204" s="77"/>
      <c r="N204" s="77"/>
    </row>
    <row r="205" spans="1:14">
      <c r="B205" s="79"/>
      <c r="C205" s="80"/>
      <c r="D205" s="80"/>
      <c r="E205" s="81" t="s">
        <v>474</v>
      </c>
      <c r="F205" s="82"/>
      <c r="G205" s="83"/>
      <c r="H205" s="84">
        <v>64477658.700000003</v>
      </c>
      <c r="I205" s="84">
        <v>71036647.200000003</v>
      </c>
      <c r="J205" s="84">
        <v>50537111.200000003</v>
      </c>
      <c r="K205" s="84">
        <v>72364259.5</v>
      </c>
      <c r="L205" s="84">
        <v>65378459</v>
      </c>
      <c r="M205" s="84">
        <v>64675029</v>
      </c>
      <c r="N205" s="84">
        <v>67585824.799999997</v>
      </c>
    </row>
    <row r="207" spans="1:14" ht="40.5" customHeight="1">
      <c r="B207" s="85" t="s">
        <v>475</v>
      </c>
      <c r="C207" s="85"/>
      <c r="D207" s="85"/>
      <c r="E207" s="85"/>
      <c r="F207" s="85"/>
      <c r="G207" s="85"/>
      <c r="H207" s="85"/>
      <c r="I207" s="85"/>
      <c r="J207" s="85"/>
      <c r="K207" s="85"/>
      <c r="L207" s="85"/>
      <c r="M207" s="85"/>
      <c r="N207" s="85"/>
    </row>
    <row r="208" spans="1:14">
      <c r="F208" s="87" t="s">
        <v>476</v>
      </c>
    </row>
  </sheetData>
  <mergeCells count="53">
    <mergeCell ref="N29:N30"/>
    <mergeCell ref="B207:N207"/>
    <mergeCell ref="H29:H30"/>
    <mergeCell ref="I29:I30"/>
    <mergeCell ref="J29:J30"/>
    <mergeCell ref="K29:K30"/>
    <mergeCell ref="L29:L30"/>
    <mergeCell ref="M29:M30"/>
    <mergeCell ref="N24:N26"/>
    <mergeCell ref="H27:H28"/>
    <mergeCell ref="I27:I28"/>
    <mergeCell ref="J27:J28"/>
    <mergeCell ref="K27:K28"/>
    <mergeCell ref="L27:L28"/>
    <mergeCell ref="M27:M28"/>
    <mergeCell ref="N27:N28"/>
    <mergeCell ref="H24:H26"/>
    <mergeCell ref="I24:I26"/>
    <mergeCell ref="J24:J26"/>
    <mergeCell ref="K24:K26"/>
    <mergeCell ref="L24:L26"/>
    <mergeCell ref="M24:M26"/>
    <mergeCell ref="M10:M11"/>
    <mergeCell ref="N10:N11"/>
    <mergeCell ref="H12:H15"/>
    <mergeCell ref="I12:I15"/>
    <mergeCell ref="J12:J15"/>
    <mergeCell ref="K12:K15"/>
    <mergeCell ref="L12:L15"/>
    <mergeCell ref="M12:M15"/>
    <mergeCell ref="N12:N15"/>
    <mergeCell ref="H8:H9"/>
    <mergeCell ref="I8:I9"/>
    <mergeCell ref="J8:J9"/>
    <mergeCell ref="K8:K9"/>
    <mergeCell ref="L8:N8"/>
    <mergeCell ref="H10:H11"/>
    <mergeCell ref="I10:I11"/>
    <mergeCell ref="J10:J11"/>
    <mergeCell ref="K10:K11"/>
    <mergeCell ref="L10:L11"/>
    <mergeCell ref="A6:C6"/>
    <mergeCell ref="A8:A9"/>
    <mergeCell ref="B8:B9"/>
    <mergeCell ref="C8:E8"/>
    <mergeCell ref="F8:F9"/>
    <mergeCell ref="G8:G9"/>
    <mergeCell ref="A1:N1"/>
    <mergeCell ref="A2:N2"/>
    <mergeCell ref="A4:C4"/>
    <mergeCell ref="E4:N4"/>
    <mergeCell ref="A5:C5"/>
    <mergeCell ref="E5:N5"/>
  </mergeCells>
  <printOptions horizontalCentered="1"/>
  <pageMargins left="0" right="0" top="0.35433070866141736" bottom="0" header="0.15748031496062992" footer="0"/>
  <pageSetup paperSize="9" scale="55" fitToHeight="0" orientation="landscape" r:id="rId1"/>
  <headerFooter differentFirst="1" alignWithMargins="0">
    <oddHeader>&amp;C&amp;P</oddHeader>
  </headerFooter>
  <rowBreaks count="1" manualBreakCount="1">
    <brk id="28"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Свод</vt:lpstr>
      <vt:lpstr>Свод!Заголовки_для_печати</vt:lpstr>
      <vt:lpstr>Свод!Область_печати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nabieva</dc:creator>
  <cp:lastModifiedBy>nabieva</cp:lastModifiedBy>
  <dcterms:created xsi:type="dcterms:W3CDTF">2018-10-29T06:25:54Z</dcterms:created>
  <dcterms:modified xsi:type="dcterms:W3CDTF">2018-10-29T06:27:27Z</dcterms:modified>
</cp:coreProperties>
</file>